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C    V + Documant\Trainning Center\Office Programm Shites\Excel\"/>
    </mc:Choice>
  </mc:AlternateContent>
  <xr:revisionPtr revIDLastSave="0" documentId="13_ncr:1_{A6C15721-88CD-4EEE-A5B4-788980F4DF7C}" xr6:coauthVersionLast="45" xr6:coauthVersionMax="45" xr10:uidLastSave="{00000000-0000-0000-0000-000000000000}"/>
  <bookViews>
    <workbookView xWindow="-120" yWindow="-120" windowWidth="20730" windowHeight="11760" tabRatio="877" firstSheet="11" activeTab="12" xr2:uid="{3EBB91B2-ACC1-44C8-B83A-EF68FF7DBCC2}"/>
  </bookViews>
  <sheets>
    <sheet name="Fill Hand" sheetId="1" r:id="rId1"/>
    <sheet name="sum, sum all" sheetId="3" r:id="rId2"/>
    <sheet name="copy pest s.pest" sheetId="2" r:id="rId3"/>
    <sheet name="Minus, multiple, product, divid" sheetId="4" r:id="rId4"/>
    <sheet name="Average, Min max" sheetId="5" r:id="rId5"/>
    <sheet name="Count All" sheetId="6" r:id="rId6"/>
    <sheet name="if" sheetId="7" r:id="rId7"/>
    <sheet name="If Nesting" sheetId="39" r:id="rId8"/>
    <sheet name="Cell Fexing with sum" sheetId="8" r:id="rId9"/>
    <sheet name="Wage sheet" sheetId="9" r:id="rId10"/>
    <sheet name="salary sheet" sheetId="10" r:id="rId11"/>
    <sheet name="ResultSheet" sheetId="40" r:id="rId12"/>
    <sheet name="BasicCalc" sheetId="41" r:id="rId13"/>
    <sheet name="Page Setup to print" sheetId="28" r:id="rId14"/>
    <sheet name="Upper, Lower" sheetId="11" r:id="rId15"/>
    <sheet name="RandBetween, rand" sheetId="12" r:id="rId16"/>
    <sheet name="Round All" sheetId="13" r:id="rId17"/>
    <sheet name="sum 2" sheetId="14" r:id="rId18"/>
    <sheet name="sum 3" sheetId="15" r:id="rId19"/>
    <sheet name="sum 4" sheetId="16" r:id="rId20"/>
    <sheet name="sum 5" sheetId="17" r:id="rId21"/>
    <sheet name="sum 6" sheetId="18" r:id="rId22"/>
    <sheet name="sum 7" sheetId="19" r:id="rId23"/>
    <sheet name="vLookup" sheetId="20" r:id="rId24"/>
    <sheet name="hLookUp" sheetId="21" r:id="rId25"/>
    <sheet name="index" sheetId="22" r:id="rId26"/>
    <sheet name="match" sheetId="23" r:id="rId27"/>
    <sheet name=" Connetcting two sell info" sheetId="24" r:id="rId28"/>
    <sheet name="Power" sheetId="25" r:id="rId29"/>
    <sheet name="left,right,mid" sheetId="26" r:id="rId30"/>
    <sheet name="Trim" sheetId="27" r:id="rId31"/>
    <sheet name="Subtitute" sheetId="29" r:id="rId32"/>
    <sheet name="Len" sheetId="30" r:id="rId33"/>
    <sheet name="Find" sheetId="31" r:id="rId34"/>
    <sheet name="Text" sheetId="32" r:id="rId35"/>
    <sheet name="network day" sheetId="33" r:id="rId36"/>
    <sheet name="workDay" sheetId="34" r:id="rId37"/>
    <sheet name="Small, large" sheetId="35" r:id="rId38"/>
    <sheet name="ifError" sheetId="36" r:id="rId39"/>
    <sheet name="offset" sheetId="37" r:id="rId40"/>
    <sheet name="Rank" sheetId="42" r:id="rId41"/>
    <sheet name="TopBottomRuls" sheetId="43" r:id="rId42"/>
    <sheet name="Cell lock" sheetId="38" r:id="rId43"/>
  </sheets>
  <definedNames>
    <definedName name="_xlnm._FilterDatabase" localSheetId="41" hidden="1">TopBottomRuls!$B$1:$B$18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7" i="41" l="1"/>
  <c r="E8" i="41"/>
  <c r="E9" i="41"/>
  <c r="E10" i="41"/>
  <c r="E11" i="41"/>
  <c r="E12" i="41"/>
  <c r="E13" i="41"/>
  <c r="E14" i="41"/>
  <c r="E15" i="41"/>
  <c r="E6" i="41"/>
  <c r="D7" i="41"/>
  <c r="D8" i="41"/>
  <c r="D9" i="41"/>
  <c r="D10" i="41"/>
  <c r="D11" i="41"/>
  <c r="D12" i="41"/>
  <c r="D13" i="41"/>
  <c r="D14" i="41"/>
  <c r="D15" i="41"/>
  <c r="D6" i="41"/>
  <c r="D16" i="41"/>
  <c r="D17" i="41"/>
  <c r="C7" i="33" l="1"/>
  <c r="D10" i="34"/>
  <c r="B4" i="36"/>
  <c r="C4" i="36" s="1"/>
  <c r="E13" i="35"/>
  <c r="C11" i="35"/>
  <c r="D7" i="34"/>
  <c r="D6" i="34"/>
  <c r="C5" i="33"/>
  <c r="B5" i="32"/>
  <c r="A4" i="32"/>
  <c r="B4" i="32" s="1"/>
  <c r="B3" i="32"/>
  <c r="B5" i="26"/>
  <c r="B4" i="26"/>
  <c r="B3" i="26"/>
  <c r="B7" i="31"/>
  <c r="B6" i="31"/>
  <c r="B5" i="31"/>
  <c r="A2" i="31"/>
  <c r="B5" i="30"/>
  <c r="B6" i="30"/>
  <c r="B7" i="30"/>
  <c r="B8" i="30"/>
  <c r="B4" i="30"/>
  <c r="B4" i="29"/>
  <c r="B3" i="29"/>
  <c r="B4" i="27"/>
  <c r="C4" i="33" l="1"/>
  <c r="F23" i="14"/>
  <c r="B5" i="12" l="1"/>
  <c r="B6" i="12"/>
  <c r="B7" i="12"/>
  <c r="B8" i="12"/>
  <c r="B9" i="12"/>
  <c r="B10" i="12"/>
  <c r="B11" i="12"/>
  <c r="B12" i="12"/>
  <c r="B13" i="12"/>
  <c r="B14" i="12"/>
  <c r="B15" i="12"/>
  <c r="B16" i="12"/>
  <c r="B17" i="12"/>
  <c r="B18" i="12"/>
  <c r="B19" i="12"/>
  <c r="B20" i="12"/>
  <c r="B21" i="12"/>
  <c r="B4" i="12"/>
  <c r="A6" i="12"/>
  <c r="A7" i="12"/>
  <c r="A8" i="12"/>
  <c r="A9" i="12"/>
  <c r="A10" i="12"/>
  <c r="A11" i="12"/>
  <c r="A12" i="12"/>
  <c r="A13" i="12"/>
  <c r="A14" i="12"/>
  <c r="A15" i="12"/>
  <c r="A16" i="12"/>
  <c r="A17" i="12"/>
  <c r="A18" i="12"/>
  <c r="A19" i="12"/>
  <c r="A20" i="12"/>
  <c r="A5" i="12"/>
  <c r="F5" i="11"/>
  <c r="F6" i="11"/>
  <c r="F7" i="11"/>
  <c r="F8" i="11"/>
  <c r="F9" i="11"/>
  <c r="F10" i="11"/>
  <c r="F4" i="11"/>
  <c r="D5" i="11"/>
  <c r="D6" i="11"/>
  <c r="D7" i="11"/>
  <c r="D8" i="11"/>
  <c r="D9" i="11"/>
  <c r="D10" i="11"/>
  <c r="D4" i="11"/>
  <c r="B5" i="11"/>
  <c r="B6" i="11"/>
  <c r="B7" i="11"/>
  <c r="B8" i="11"/>
  <c r="B9" i="11"/>
  <c r="B10" i="11"/>
  <c r="B4" i="11"/>
  <c r="R24" i="40" l="1"/>
  <c r="R26" i="40"/>
  <c r="R27" i="40"/>
  <c r="R28" i="40"/>
  <c r="R29" i="40"/>
  <c r="R30" i="40"/>
  <c r="R31" i="40"/>
  <c r="R32" i="40"/>
  <c r="R33" i="40"/>
  <c r="R34" i="40"/>
  <c r="R25" i="40"/>
  <c r="S5" i="40"/>
  <c r="R6" i="40"/>
  <c r="R7" i="40"/>
  <c r="R8" i="40"/>
  <c r="R9" i="40"/>
  <c r="R10" i="40"/>
  <c r="R11" i="40"/>
  <c r="R12" i="40"/>
  <c r="R13" i="40"/>
  <c r="R14" i="40"/>
  <c r="R15" i="40"/>
  <c r="R5" i="40"/>
  <c r="Q6" i="40"/>
  <c r="Q7" i="40"/>
  <c r="Q8" i="40"/>
  <c r="Q9" i="40"/>
  <c r="Q10" i="40"/>
  <c r="Q11" i="40"/>
  <c r="Q12" i="40"/>
  <c r="Q13" i="40"/>
  <c r="Q14" i="40"/>
  <c r="Q15" i="40"/>
  <c r="Q5" i="40"/>
  <c r="O6" i="40"/>
  <c r="O7" i="40"/>
  <c r="O8" i="40"/>
  <c r="O9" i="40"/>
  <c r="O10" i="40"/>
  <c r="O11" i="40"/>
  <c r="O12" i="40"/>
  <c r="O13" i="40"/>
  <c r="O14" i="40"/>
  <c r="O15" i="40"/>
  <c r="I6" i="40"/>
  <c r="I7" i="40"/>
  <c r="I8" i="40"/>
  <c r="I9" i="40"/>
  <c r="I10" i="40"/>
  <c r="I11" i="40"/>
  <c r="I12" i="40"/>
  <c r="I13" i="40"/>
  <c r="I14" i="40"/>
  <c r="I15" i="40"/>
  <c r="L6" i="40"/>
  <c r="L7" i="40"/>
  <c r="L8" i="40"/>
  <c r="L9" i="40"/>
  <c r="L10" i="40"/>
  <c r="L11" i="40"/>
  <c r="L12" i="40"/>
  <c r="L13" i="40"/>
  <c r="L14" i="40"/>
  <c r="L15" i="40"/>
  <c r="F6" i="40"/>
  <c r="F7" i="40"/>
  <c r="F8" i="40"/>
  <c r="F9" i="40"/>
  <c r="F10" i="40"/>
  <c r="F11" i="40"/>
  <c r="F12" i="40"/>
  <c r="F13" i="40"/>
  <c r="F14" i="40"/>
  <c r="F15" i="40"/>
  <c r="O5" i="40"/>
  <c r="L5" i="40"/>
  <c r="I5" i="40"/>
  <c r="F5" i="40"/>
  <c r="C6" i="40"/>
  <c r="C7" i="40"/>
  <c r="C8" i="40"/>
  <c r="C9" i="40"/>
  <c r="C10" i="40"/>
  <c r="C11" i="40"/>
  <c r="C12" i="40"/>
  <c r="C13" i="40"/>
  <c r="C14" i="40"/>
  <c r="C15" i="40"/>
  <c r="C5" i="40"/>
  <c r="J6" i="40"/>
  <c r="J7" i="40"/>
  <c r="J8" i="40"/>
  <c r="J9" i="40"/>
  <c r="J10" i="40"/>
  <c r="J11" i="40"/>
  <c r="J12" i="40"/>
  <c r="J13" i="40"/>
  <c r="J14" i="40"/>
  <c r="J15" i="40"/>
  <c r="M6" i="40"/>
  <c r="M7" i="40"/>
  <c r="M8" i="40"/>
  <c r="M9" i="40"/>
  <c r="M10" i="40"/>
  <c r="M11" i="40"/>
  <c r="M12" i="40"/>
  <c r="M13" i="40"/>
  <c r="M14" i="40"/>
  <c r="M15" i="40"/>
  <c r="P6" i="40"/>
  <c r="P7" i="40"/>
  <c r="P8" i="40"/>
  <c r="P9" i="40"/>
  <c r="P10" i="40"/>
  <c r="P11" i="40"/>
  <c r="P12" i="40"/>
  <c r="P13" i="40"/>
  <c r="P14" i="40"/>
  <c r="P15" i="40"/>
  <c r="P5" i="40"/>
  <c r="M5" i="40"/>
  <c r="J5" i="40"/>
  <c r="G6" i="40"/>
  <c r="G7" i="40"/>
  <c r="G8" i="40"/>
  <c r="G9" i="40"/>
  <c r="G10" i="40"/>
  <c r="G11" i="40"/>
  <c r="G12" i="40"/>
  <c r="G13" i="40"/>
  <c r="G14" i="40"/>
  <c r="G15" i="40"/>
  <c r="G5" i="40"/>
  <c r="D6" i="40"/>
  <c r="D7" i="40"/>
  <c r="D8" i="40"/>
  <c r="D9" i="40"/>
  <c r="D10" i="40"/>
  <c r="D11" i="40"/>
  <c r="D12" i="40"/>
  <c r="D13" i="40"/>
  <c r="D14" i="40"/>
  <c r="D15" i="40"/>
  <c r="D5" i="40"/>
  <c r="K8" i="10"/>
  <c r="K9" i="10"/>
  <c r="K10" i="10"/>
  <c r="K11" i="10"/>
  <c r="K12" i="10"/>
  <c r="K13" i="10"/>
  <c r="K14" i="10"/>
  <c r="K15" i="10"/>
  <c r="K7" i="10"/>
  <c r="F8" i="10"/>
  <c r="F9" i="10"/>
  <c r="F10" i="10"/>
  <c r="F11" i="10"/>
  <c r="F12" i="10"/>
  <c r="F13" i="10"/>
  <c r="F14" i="10"/>
  <c r="F15" i="10"/>
  <c r="F7" i="10"/>
  <c r="H8" i="10"/>
  <c r="H9" i="10"/>
  <c r="H10" i="10"/>
  <c r="H11" i="10"/>
  <c r="H12" i="10"/>
  <c r="H13" i="10"/>
  <c r="H14" i="10"/>
  <c r="H15" i="10"/>
  <c r="H7" i="10"/>
  <c r="E8" i="10"/>
  <c r="E9" i="10"/>
  <c r="E10" i="10"/>
  <c r="E11" i="10"/>
  <c r="E12" i="10"/>
  <c r="E13" i="10"/>
  <c r="E14" i="10"/>
  <c r="M14" i="10" s="1"/>
  <c r="N14" i="10" s="1"/>
  <c r="E15" i="10"/>
  <c r="E7" i="10"/>
  <c r="D8" i="10"/>
  <c r="D9" i="10"/>
  <c r="M9" i="10" s="1"/>
  <c r="N9" i="10" s="1"/>
  <c r="D10" i="10"/>
  <c r="D11" i="10"/>
  <c r="M11" i="10" s="1"/>
  <c r="N11" i="10" s="1"/>
  <c r="D12" i="10"/>
  <c r="D13" i="10"/>
  <c r="M13" i="10" s="1"/>
  <c r="N13" i="10" s="1"/>
  <c r="D14" i="10"/>
  <c r="D15" i="10"/>
  <c r="M15" i="10" s="1"/>
  <c r="N15" i="10" s="1"/>
  <c r="D7" i="10"/>
  <c r="M10" i="10" l="1"/>
  <c r="N10" i="10" s="1"/>
  <c r="M7" i="10"/>
  <c r="N7" i="10" s="1"/>
  <c r="M12" i="10"/>
  <c r="N12" i="10" s="1"/>
  <c r="M8" i="10"/>
  <c r="N8" i="10" s="1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4" i="8"/>
  <c r="I3" i="8"/>
  <c r="C4" i="8"/>
  <c r="C5" i="8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3" i="8"/>
  <c r="K11" i="39" l="1"/>
  <c r="K12" i="39"/>
  <c r="K13" i="39"/>
  <c r="K14" i="39"/>
  <c r="K15" i="39"/>
  <c r="K16" i="39"/>
  <c r="K17" i="39"/>
  <c r="K18" i="39"/>
  <c r="K19" i="39"/>
  <c r="K20" i="39"/>
  <c r="K21" i="39"/>
  <c r="K22" i="39"/>
  <c r="K23" i="39"/>
  <c r="K24" i="39"/>
  <c r="K25" i="39"/>
  <c r="K26" i="39"/>
  <c r="K27" i="39"/>
  <c r="K28" i="39"/>
  <c r="K10" i="39"/>
  <c r="G25" i="39"/>
  <c r="G26" i="39"/>
  <c r="G27" i="39"/>
  <c r="G9" i="39"/>
  <c r="G10" i="39"/>
  <c r="G11" i="39"/>
  <c r="G12" i="39"/>
  <c r="G13" i="39"/>
  <c r="G14" i="39"/>
  <c r="G15" i="39"/>
  <c r="G16" i="39"/>
  <c r="G17" i="39"/>
  <c r="G18" i="39"/>
  <c r="G19" i="39"/>
  <c r="G20" i="39"/>
  <c r="G21" i="39"/>
  <c r="G22" i="39"/>
  <c r="G23" i="39"/>
  <c r="G24" i="39"/>
  <c r="G8" i="39"/>
  <c r="G7" i="39"/>
  <c r="G6" i="39"/>
  <c r="P34" i="40"/>
  <c r="M34" i="40"/>
  <c r="J34" i="40"/>
  <c r="G34" i="40"/>
  <c r="D34" i="40"/>
  <c r="P33" i="40"/>
  <c r="M33" i="40"/>
  <c r="J33" i="40"/>
  <c r="G33" i="40"/>
  <c r="D33" i="40"/>
  <c r="P32" i="40"/>
  <c r="M32" i="40"/>
  <c r="J32" i="40"/>
  <c r="G32" i="40"/>
  <c r="D32" i="40"/>
  <c r="P31" i="40"/>
  <c r="M31" i="40"/>
  <c r="J31" i="40"/>
  <c r="G31" i="40"/>
  <c r="D31" i="40"/>
  <c r="P30" i="40"/>
  <c r="M30" i="40"/>
  <c r="J30" i="40"/>
  <c r="G30" i="40"/>
  <c r="D30" i="40"/>
  <c r="M29" i="40"/>
  <c r="J29" i="40"/>
  <c r="G29" i="40"/>
  <c r="D29" i="40"/>
  <c r="P28" i="40"/>
  <c r="M28" i="40"/>
  <c r="J28" i="40"/>
  <c r="G28" i="40"/>
  <c r="D28" i="40"/>
  <c r="P27" i="40"/>
  <c r="M27" i="40"/>
  <c r="J27" i="40"/>
  <c r="G27" i="40"/>
  <c r="D27" i="40"/>
  <c r="P26" i="40"/>
  <c r="M26" i="40"/>
  <c r="J26" i="40"/>
  <c r="G26" i="40"/>
  <c r="D26" i="40"/>
  <c r="P25" i="40"/>
  <c r="M25" i="40"/>
  <c r="J25" i="40"/>
  <c r="G25" i="40"/>
  <c r="D25" i="40"/>
  <c r="P24" i="40"/>
  <c r="J24" i="40"/>
  <c r="G24" i="40"/>
  <c r="D24" i="40"/>
  <c r="E14" i="6" l="1"/>
  <c r="I17" i="5"/>
  <c r="F17" i="5"/>
  <c r="C17" i="5"/>
  <c r="P5" i="4"/>
  <c r="P6" i="4"/>
  <c r="P7" i="4"/>
  <c r="P8" i="4"/>
  <c r="P9" i="4"/>
  <c r="P10" i="4"/>
  <c r="P11" i="4"/>
  <c r="P12" i="4"/>
  <c r="P13" i="4"/>
  <c r="P14" i="4"/>
  <c r="P15" i="4"/>
  <c r="P4" i="4"/>
  <c r="L5" i="4"/>
  <c r="L6" i="4"/>
  <c r="L7" i="4"/>
  <c r="L8" i="4"/>
  <c r="L9" i="4"/>
  <c r="L10" i="4"/>
  <c r="L11" i="4"/>
  <c r="L12" i="4"/>
  <c r="L13" i="4"/>
  <c r="L14" i="4"/>
  <c r="L15" i="4"/>
  <c r="L4" i="4"/>
  <c r="H5" i="4"/>
  <c r="H6" i="4"/>
  <c r="H7" i="4"/>
  <c r="H8" i="4"/>
  <c r="H9" i="4"/>
  <c r="H10" i="4"/>
  <c r="H11" i="4"/>
  <c r="H12" i="4"/>
  <c r="H13" i="4"/>
  <c r="H14" i="4"/>
  <c r="H15" i="4"/>
  <c r="H4" i="4"/>
  <c r="D5" i="4"/>
  <c r="D6" i="4"/>
  <c r="D7" i="4"/>
  <c r="D8" i="4"/>
  <c r="D9" i="4"/>
  <c r="D10" i="4"/>
  <c r="D11" i="4"/>
  <c r="D12" i="4"/>
  <c r="D13" i="4"/>
  <c r="D14" i="4"/>
  <c r="D15" i="4"/>
  <c r="D4" i="4"/>
  <c r="L12" i="3" l="1"/>
  <c r="C13" i="3"/>
  <c r="D13" i="3"/>
  <c r="E13" i="3"/>
  <c r="B13" i="3"/>
</calcChain>
</file>

<file path=xl/sharedStrings.xml><?xml version="1.0" encoding="utf-8"?>
<sst xmlns="http://schemas.openxmlformats.org/spreadsheetml/2006/main" count="975" uniqueCount="350">
  <si>
    <t>Fill Hand</t>
  </si>
  <si>
    <t>Sat</t>
  </si>
  <si>
    <t>Saturday</t>
  </si>
  <si>
    <t>Jan</t>
  </si>
  <si>
    <t>January</t>
  </si>
  <si>
    <t>=SUM(R1,S1:S4,T1,954)</t>
  </si>
  <si>
    <t>Summation</t>
  </si>
  <si>
    <t>Copy, pest and pest special</t>
  </si>
  <si>
    <t>Minus</t>
  </si>
  <si>
    <t>Minus, multiple, product divide</t>
  </si>
  <si>
    <t>Average, Minimum, Maximum</t>
  </si>
  <si>
    <t>A</t>
  </si>
  <si>
    <t>B</t>
  </si>
  <si>
    <t>C</t>
  </si>
  <si>
    <t>D</t>
  </si>
  <si>
    <t>BD</t>
  </si>
  <si>
    <t>JPN</t>
  </si>
  <si>
    <t>Count,countA,countIf,count ifs, count blank</t>
  </si>
  <si>
    <t>=COUNT(C6:C17)</t>
  </si>
  <si>
    <t>=COUNTBLANK(C6:C17)</t>
  </si>
  <si>
    <t>=COUNTA(D6:D17)</t>
  </si>
  <si>
    <t>=COUNTIF(E6:E17,"A")</t>
  </si>
  <si>
    <t>=COUNTIFS(D6:D17,"BD",E6:E17,"A")</t>
  </si>
  <si>
    <t>Recorded</t>
  </si>
  <si>
    <t>Multiple</t>
  </si>
  <si>
    <t>Product</t>
  </si>
  <si>
    <t>Divide</t>
  </si>
  <si>
    <t>Problem</t>
  </si>
  <si>
    <t>Average</t>
  </si>
  <si>
    <t>Maximum</t>
  </si>
  <si>
    <t>Minimum</t>
  </si>
  <si>
    <t>Numaric</t>
  </si>
  <si>
    <t>Blank</t>
  </si>
  <si>
    <t>Text</t>
  </si>
  <si>
    <t>Condition</t>
  </si>
  <si>
    <t xml:space="preserve">
</t>
  </si>
  <si>
    <t>True False</t>
  </si>
  <si>
    <t>&gt;</t>
  </si>
  <si>
    <t>&lt;</t>
  </si>
  <si>
    <t>=</t>
  </si>
  <si>
    <t>&gt;=</t>
  </si>
  <si>
    <t>&lt;=</t>
  </si>
  <si>
    <t>Is geter then</t>
  </si>
  <si>
    <t>is less then</t>
  </si>
  <si>
    <t>Equal</t>
  </si>
  <si>
    <t>is geter then or equal</t>
  </si>
  <si>
    <t>is less then or equal</t>
  </si>
  <si>
    <t>=IF(2&gt;3,"True","False")</t>
  </si>
  <si>
    <t>=IF(6&gt;4,"True","False")</t>
  </si>
  <si>
    <t>=IF(9&lt;10,"True","False")</t>
  </si>
  <si>
    <t>=IF(25&lt;100,"True","False")</t>
  </si>
  <si>
    <t>=IF(9=19,"True","False")</t>
  </si>
  <si>
    <t>=IF(9=9,"True","False")</t>
  </si>
  <si>
    <t>=IF(89&gt;=80,"Yes","No")</t>
  </si>
  <si>
    <t>=IF(40&gt;=40,"Yes","No")</t>
  </si>
  <si>
    <t>=IF(35&gt;=40,"Right","Wrong")</t>
  </si>
  <si>
    <t>=IF(30&lt;=20,"Right","Wrong")</t>
  </si>
  <si>
    <t>=IF(30&lt;=30,"Thik Ache","Vul")</t>
  </si>
  <si>
    <t>=IF((50&lt;=60,"True","False")</t>
  </si>
  <si>
    <t>Use &gt;</t>
  </si>
  <si>
    <t>Use &lt;</t>
  </si>
  <si>
    <t>Use =</t>
  </si>
  <si>
    <t>Use &gt;=</t>
  </si>
  <si>
    <t>Use &lt;=</t>
  </si>
  <si>
    <t>If Some one get</t>
  </si>
  <si>
    <t xml:space="preserve"> or above he/she get</t>
  </si>
  <si>
    <t xml:space="preserve"> green ball</t>
  </si>
  <si>
    <t>Red Ball ball</t>
  </si>
  <si>
    <t>Others get white ball</t>
  </si>
  <si>
    <t>Shahadat</t>
  </si>
  <si>
    <t>Siyam</t>
  </si>
  <si>
    <t>Salsabil</t>
  </si>
  <si>
    <t>Sabana</t>
  </si>
  <si>
    <t>Shirin</t>
  </si>
  <si>
    <t>Sujon</t>
  </si>
  <si>
    <t>Shakil</t>
  </si>
  <si>
    <t>Shahalom</t>
  </si>
  <si>
    <t>Sakib</t>
  </si>
  <si>
    <t>Shimul</t>
  </si>
  <si>
    <t>Salmon</t>
  </si>
  <si>
    <t>Subrina</t>
  </si>
  <si>
    <t>Susmita</t>
  </si>
  <si>
    <t>Shibli</t>
  </si>
  <si>
    <t>Shahin</t>
  </si>
  <si>
    <t>Shomvu</t>
  </si>
  <si>
    <t>Shojib</t>
  </si>
  <si>
    <t>shohag</t>
  </si>
  <si>
    <t>Shitol</t>
  </si>
  <si>
    <t>Soborna</t>
  </si>
  <si>
    <t>Shompa</t>
  </si>
  <si>
    <t>Shova</t>
  </si>
  <si>
    <t>Name</t>
  </si>
  <si>
    <t>Number</t>
  </si>
  <si>
    <t>Achivment</t>
  </si>
  <si>
    <t>Salary</t>
  </si>
  <si>
    <t>House rant</t>
  </si>
  <si>
    <t>Total</t>
  </si>
  <si>
    <t>If some one get salary</t>
  </si>
  <si>
    <t xml:space="preserve"> or above then he/she get</t>
  </si>
  <si>
    <t xml:space="preserve"> house rant</t>
  </si>
  <si>
    <t>Rakib</t>
  </si>
  <si>
    <t>Razu</t>
  </si>
  <si>
    <t>Razon</t>
  </si>
  <si>
    <t>Riyazul</t>
  </si>
  <si>
    <t>Rayhan</t>
  </si>
  <si>
    <t>Rokib</t>
  </si>
  <si>
    <t>Robi</t>
  </si>
  <si>
    <t>Rabeya</t>
  </si>
  <si>
    <t>Raha</t>
  </si>
  <si>
    <t>Ripon</t>
  </si>
  <si>
    <t>Rezaun</t>
  </si>
  <si>
    <t>Ruhani</t>
  </si>
  <si>
    <t>Rabbi</t>
  </si>
  <si>
    <t>Rubel</t>
  </si>
  <si>
    <t>Robbani</t>
  </si>
  <si>
    <t>Rosul</t>
  </si>
  <si>
    <t>Rashed</t>
  </si>
  <si>
    <t>Redaun</t>
  </si>
  <si>
    <t>Rose</t>
  </si>
  <si>
    <t>Cell Fixing</t>
  </si>
  <si>
    <t>%</t>
  </si>
  <si>
    <t>Result</t>
  </si>
  <si>
    <t>Toto Business Suplyer Company Ltd.</t>
  </si>
  <si>
    <t>Wage Sheet</t>
  </si>
  <si>
    <t>Month November Last, 2042</t>
  </si>
  <si>
    <t>Position</t>
  </si>
  <si>
    <t>Wage</t>
  </si>
  <si>
    <t>Date</t>
  </si>
  <si>
    <t>Kamal</t>
  </si>
  <si>
    <t>Khadiza</t>
  </si>
  <si>
    <t>Kamrul</t>
  </si>
  <si>
    <t>Khairul</t>
  </si>
  <si>
    <t>Kamruzzaman</t>
  </si>
  <si>
    <t>Khokon</t>
  </si>
  <si>
    <t>Khuki</t>
  </si>
  <si>
    <t>Kaiyum</t>
  </si>
  <si>
    <t>Kamini</t>
  </si>
  <si>
    <t>Kusum</t>
  </si>
  <si>
    <t>Kolpona</t>
  </si>
  <si>
    <t>Krishno</t>
  </si>
  <si>
    <t>Kaissha</t>
  </si>
  <si>
    <t>Kakoli</t>
  </si>
  <si>
    <t>Kaosir</t>
  </si>
  <si>
    <t>Komol</t>
  </si>
  <si>
    <t>Koitori</t>
  </si>
  <si>
    <t>Khorshed</t>
  </si>
  <si>
    <t>Operator</t>
  </si>
  <si>
    <t>Swing Operator</t>
  </si>
  <si>
    <t>I-Lead Operator</t>
  </si>
  <si>
    <t>OverLockOperator</t>
  </si>
  <si>
    <t>IronMan</t>
  </si>
  <si>
    <t>=INDEX($J$1:$J$5,RANDBETWEEN(1,COUNTA($J$1:$J$5)),1)</t>
  </si>
  <si>
    <t>OverTime</t>
  </si>
  <si>
    <t>Present</t>
  </si>
  <si>
    <t>Absent</t>
  </si>
  <si>
    <t>Overtime</t>
  </si>
  <si>
    <t>GrandTotal</t>
  </si>
  <si>
    <t>P</t>
  </si>
  <si>
    <t>HalfDay</t>
  </si>
  <si>
    <t>H</t>
  </si>
  <si>
    <t>AttendBonus</t>
  </si>
  <si>
    <t>Advance</t>
  </si>
  <si>
    <t/>
  </si>
  <si>
    <t>=COUNTIF(E7:W7,"P")</t>
  </si>
  <si>
    <t>=COUNTIF(E7:W7,"a")</t>
  </si>
  <si>
    <t>=SUM(E7:x7)</t>
  </si>
  <si>
    <t>Toto Rar Company</t>
  </si>
  <si>
    <t>Officer, Computer Operator, DataEntry Operator</t>
  </si>
  <si>
    <t>Salary Sheet</t>
  </si>
  <si>
    <t>Month: May</t>
  </si>
  <si>
    <t>Name of Employee</t>
  </si>
  <si>
    <t>ID No</t>
  </si>
  <si>
    <t>HouseRent</t>
  </si>
  <si>
    <t>Transport</t>
  </si>
  <si>
    <t>Medical</t>
  </si>
  <si>
    <t>Lanch</t>
  </si>
  <si>
    <t>ProvidentFund</t>
  </si>
  <si>
    <t>Enterteinment</t>
  </si>
  <si>
    <t>Bonus</t>
  </si>
  <si>
    <t>Sign</t>
  </si>
  <si>
    <t>House Rent</t>
  </si>
  <si>
    <t>Entertainment</t>
  </si>
  <si>
    <t>EidBonus</t>
  </si>
  <si>
    <t>If Employee get salary</t>
  </si>
  <si>
    <t xml:space="preserve"> or above he/she will get</t>
  </si>
  <si>
    <t xml:space="preserve"> House rent</t>
  </si>
  <si>
    <t>Akbar</t>
  </si>
  <si>
    <t>Babar</t>
  </si>
  <si>
    <t>Humayun</t>
  </si>
  <si>
    <t>Jahangir</t>
  </si>
  <si>
    <t>Shahryar Mirza</t>
  </si>
  <si>
    <t>Shah Jahan</t>
  </si>
  <si>
    <t>Alamgir</t>
  </si>
  <si>
    <t>Qutubuddin Mohammad</t>
  </si>
  <si>
    <t>Bahdur Shah Alam</t>
  </si>
  <si>
    <t>...89&gt;55&gt;..</t>
  </si>
  <si>
    <t>Others get</t>
  </si>
  <si>
    <t>Solve</t>
  </si>
  <si>
    <t>....&gt;40&gt;30&gt;20&gt;10&gt;....</t>
  </si>
  <si>
    <t>=IF(J10&gt;=40000,J10*5%,IF(J10&gt;=30000,J10*7%,IF(J10&gt;=20000,J10*9%,IF(J10&gt;=10000,J10*15%,J10*18%))))</t>
  </si>
  <si>
    <t>=IF(B4&gt;=80,"A+",IF(B4&gt;=70,"A",IF(B4&gt;=60,"A-",IF(B4&gt;=50,"B",IF(B4&gt;=40,"C","F")))))</t>
  </si>
  <si>
    <t>N5+K5+H5+B5+E5</t>
  </si>
  <si>
    <t>=IF(B4&gt;=80,5,IF(B4&gt;=70,4,IF(B4&gt;=60,3,IF(B4&gt;=50,2,IF(B4&gt;=40,1,0)))))</t>
  </si>
  <si>
    <t>Total GPA</t>
  </si>
  <si>
    <t>IF(AND(D5&gt;=1,G5&gt;=1,J5&gt;=1,M5&gt;=1,P5&gt;=1),AVERAGE(P5,M5,J5,G5,D5),0)</t>
  </si>
  <si>
    <t>Bangla</t>
  </si>
  <si>
    <t>Grade</t>
  </si>
  <si>
    <t>GPA</t>
  </si>
  <si>
    <t>English</t>
  </si>
  <si>
    <t>Math</t>
  </si>
  <si>
    <t>ICT</t>
  </si>
  <si>
    <t>Thinking</t>
  </si>
  <si>
    <t>T. GPA</t>
  </si>
  <si>
    <t>80-100</t>
  </si>
  <si>
    <t>A+</t>
  </si>
  <si>
    <t>Ruhul</t>
  </si>
  <si>
    <t>70-79</t>
  </si>
  <si>
    <t>Rasel</t>
  </si>
  <si>
    <t>60-69</t>
  </si>
  <si>
    <t>A-</t>
  </si>
  <si>
    <t>Eimob</t>
  </si>
  <si>
    <t>50-59</t>
  </si>
  <si>
    <t>Rupom</t>
  </si>
  <si>
    <t>40-49</t>
  </si>
  <si>
    <t>Ruhi</t>
  </si>
  <si>
    <t>0-39</t>
  </si>
  <si>
    <t>F</t>
  </si>
  <si>
    <t>Robiul</t>
  </si>
  <si>
    <t>Rezaul</t>
  </si>
  <si>
    <t>Robin</t>
  </si>
  <si>
    <t>4th</t>
  </si>
  <si>
    <t>https://www.youtube.com/watch?v=pPNvVOMV3fY</t>
  </si>
  <si>
    <t>a</t>
  </si>
  <si>
    <t>b</t>
  </si>
  <si>
    <t>c</t>
  </si>
  <si>
    <t>d</t>
  </si>
  <si>
    <t>x</t>
  </si>
  <si>
    <t>y</t>
  </si>
  <si>
    <t>z</t>
  </si>
  <si>
    <t>Upper case</t>
  </si>
  <si>
    <t>Lower case</t>
  </si>
  <si>
    <t>Proper</t>
  </si>
  <si>
    <t>X</t>
  </si>
  <si>
    <t>Y</t>
  </si>
  <si>
    <t>Z</t>
  </si>
  <si>
    <t>Bangladesh dhaka</t>
  </si>
  <si>
    <t>BANGLADESH DHAKA</t>
  </si>
  <si>
    <t>problem solved</t>
  </si>
  <si>
    <t>First Name</t>
  </si>
  <si>
    <t>Last Name</t>
  </si>
  <si>
    <t>Full Name</t>
  </si>
  <si>
    <t>First name</t>
  </si>
  <si>
    <t>=IF(AND(D24&gt;=1,G24&gt;=1,J24&gt;=1,M24&gt;=1,P24&gt;=1),IF(P24&gt;2,(D24+G24+J24+M24+P24-2)/4,(D24+G24+J24+M24)/4),"Fail")</t>
  </si>
  <si>
    <t>JoiningDate</t>
  </si>
  <si>
    <t>BirthDate</t>
  </si>
  <si>
    <t>Basic?</t>
  </si>
  <si>
    <t>Gross</t>
  </si>
  <si>
    <t>Basic</t>
  </si>
  <si>
    <t>HuseREnt</t>
  </si>
  <si>
    <t>0;-0;;@</t>
  </si>
  <si>
    <t>Hide ziro</t>
  </si>
  <si>
    <t>Jamal</t>
  </si>
  <si>
    <t>Jannat</t>
  </si>
  <si>
    <t>Jahanara</t>
  </si>
  <si>
    <t>Juwel</t>
  </si>
  <si>
    <t>Juma</t>
  </si>
  <si>
    <t>Jommon</t>
  </si>
  <si>
    <t>Joty</t>
  </si>
  <si>
    <t>Jesmin</t>
  </si>
  <si>
    <t>Jiniya</t>
  </si>
  <si>
    <t>14/11/2019</t>
  </si>
  <si>
    <t>19/11/2019</t>
  </si>
  <si>
    <t>Gross Salary</t>
  </si>
  <si>
    <t>Rand</t>
  </si>
  <si>
    <t>RandBetween</t>
  </si>
  <si>
    <t>0-1</t>
  </si>
  <si>
    <t>Round</t>
  </si>
  <si>
    <t>RoundUP</t>
  </si>
  <si>
    <t>RoundDown</t>
  </si>
  <si>
    <t>SUMIF</t>
  </si>
  <si>
    <t>=ROUND(number,num_digits)</t>
  </si>
  <si>
    <t>=SUMIF(range,criteria,[sum_range])</t>
  </si>
  <si>
    <t>SUMIFS</t>
  </si>
  <si>
    <t>=SUMIFS(sum_range,criteria_range1,criteria1,[criteria_range2,criteria2,[criteria_range3,..)</t>
  </si>
  <si>
    <t>SUMPRODUCT</t>
  </si>
  <si>
    <t>=SUMPRODUCT(array1,[array2],[array3])</t>
  </si>
  <si>
    <t>SUMSQ</t>
  </si>
  <si>
    <t>=SUMSQ(number1,[number2],[number3]...)</t>
  </si>
  <si>
    <t>SUMX2MY2</t>
  </si>
  <si>
    <t>=SUMX2MY2(array_x,array_y)</t>
  </si>
  <si>
    <t>SUMXMY2</t>
  </si>
  <si>
    <t>=SUMXMY2(array_x,array_y)</t>
  </si>
  <si>
    <t>Area</t>
  </si>
  <si>
    <t>Product Name</t>
  </si>
  <si>
    <t>Quantity</t>
  </si>
  <si>
    <t>Total Price</t>
  </si>
  <si>
    <t>College Gate</t>
  </si>
  <si>
    <t>E</t>
  </si>
  <si>
    <t>Muktar Bari Road</t>
  </si>
  <si>
    <t>Safiuddin Sarkar Road</t>
  </si>
  <si>
    <t>Rim Zhim Road</t>
  </si>
  <si>
    <t>Rongdhonu Road</t>
  </si>
  <si>
    <t>=INDEX($O$3:$O$7,RANDBETWEEN(1,COUNTA($O$3:$O$7)),1)</t>
  </si>
  <si>
    <t>=INDEX(array,row_num,[column_num])</t>
  </si>
  <si>
    <t>=MATCH(lookup_value,lookup_array,[match_type])</t>
  </si>
  <si>
    <t>Id</t>
  </si>
  <si>
    <t>K001</t>
  </si>
  <si>
    <t>K002</t>
  </si>
  <si>
    <t>K003</t>
  </si>
  <si>
    <t>K004</t>
  </si>
  <si>
    <t>K005</t>
  </si>
  <si>
    <t>K006</t>
  </si>
  <si>
    <t>K007</t>
  </si>
  <si>
    <t>K008</t>
  </si>
  <si>
    <t>K009</t>
  </si>
  <si>
    <t>K010</t>
  </si>
  <si>
    <t>K011</t>
  </si>
  <si>
    <t>K012</t>
  </si>
  <si>
    <t>K013</t>
  </si>
  <si>
    <t>Customer Name</t>
  </si>
  <si>
    <t>Khan</t>
  </si>
  <si>
    <t>Karim</t>
  </si>
  <si>
    <t>Komola</t>
  </si>
  <si>
    <t>Kalam</t>
  </si>
  <si>
    <t>Khairull</t>
  </si>
  <si>
    <t>Kuddus</t>
  </si>
  <si>
    <t>Kolim</t>
  </si>
  <si>
    <t>Khobir</t>
  </si>
  <si>
    <t>Kobita</t>
  </si>
  <si>
    <t>Kohinur</t>
  </si>
  <si>
    <t>Kanta</t>
  </si>
  <si>
    <t>Kali</t>
  </si>
  <si>
    <t>Kalima</t>
  </si>
  <si>
    <t>K014</t>
  </si>
  <si>
    <t xml:space="preserve">Bangladesh     </t>
  </si>
  <si>
    <t>BD    DHK</t>
  </si>
  <si>
    <t xml:space="preserve">     Bangladesh</t>
  </si>
  <si>
    <t>BBA</t>
  </si>
  <si>
    <t>Bangladesh</t>
  </si>
  <si>
    <t>Problem Solved</t>
  </si>
  <si>
    <t xml:space="preserve">BD </t>
  </si>
  <si>
    <t>Have Space after BD</t>
  </si>
  <si>
    <t>Alefentf</t>
  </si>
  <si>
    <t>Leebee</t>
  </si>
  <si>
    <t>LeeBee</t>
  </si>
  <si>
    <t>ILoveU</t>
  </si>
  <si>
    <t>Selled Quantity</t>
  </si>
  <si>
    <t>G</t>
  </si>
  <si>
    <t>I</t>
  </si>
  <si>
    <t>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</si>
</sst>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;\-0;;@"/>
    <numFmt numFmtId="166" formatCode="0.000"/>
    <numFmt numFmtId="167" formatCode="0.000000000000"/>
  </numFmts>
  <fonts count="13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2F2F2F"/>
      <name val="Segoe UI"/>
      <family val="2"/>
    </font>
    <font>
      <b/>
      <sz val="20"/>
      <color theme="1"/>
      <name val="Calibri"/>
      <family val="2"/>
      <scheme val="minor"/>
    </font>
    <font>
      <sz val="9"/>
      <color rgb="FF333333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3">
    <border>
      <left/>
      <right/>
      <top/>
      <bottom/>
      <diagonal/>
    </border>
    <border diagonalUp="1">
      <left/>
      <right/>
      <top/>
      <bottom/>
      <diagonal style="thin">
        <color auto="1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57">
    <xf numFmtId="0" fontId="0" fillId="0" borderId="0" xfId="0"/>
    <xf numFmtId="14" fontId="0" fillId="0" borderId="0" xfId="0" applyNumberFormat="1"/>
    <xf numFmtId="46" fontId="1" fillId="0" borderId="0" xfId="0" applyNumberFormat="1" applyFont="1"/>
    <xf numFmtId="49" fontId="0" fillId="0" borderId="0" xfId="0" applyNumberFormat="1"/>
    <xf numFmtId="49" fontId="3" fillId="0" borderId="0" xfId="0" applyNumberFormat="1" applyFont="1"/>
    <xf numFmtId="0" fontId="1" fillId="0" borderId="0" xfId="0" applyFont="1"/>
    <xf numFmtId="0" fontId="0" fillId="0" borderId="0" xfId="0" applyNumberFormat="1"/>
    <xf numFmtId="0" fontId="0" fillId="2" borderId="0" xfId="0" applyFill="1"/>
    <xf numFmtId="0" fontId="0" fillId="0" borderId="0" xfId="0" applyAlignment="1">
      <alignment wrapText="1"/>
    </xf>
    <xf numFmtId="0" fontId="0" fillId="0" borderId="0" xfId="0" applyProtection="1">
      <protection locked="0"/>
    </xf>
    <xf numFmtId="0" fontId="0" fillId="0" borderId="0" xfId="0" applyProtection="1"/>
    <xf numFmtId="0" fontId="5" fillId="0" borderId="0" xfId="0" applyFont="1" applyAlignment="1" applyProtection="1">
      <alignment horizontal="center"/>
    </xf>
    <xf numFmtId="49" fontId="0" fillId="0" borderId="0" xfId="0" applyNumberFormat="1" applyProtection="1">
      <protection locked="0"/>
    </xf>
    <xf numFmtId="164" fontId="0" fillId="0" borderId="0" xfId="1" applyNumberFormat="1" applyFont="1" applyProtection="1"/>
    <xf numFmtId="9" fontId="0" fillId="0" borderId="0" xfId="0" applyNumberFormat="1" applyProtection="1"/>
    <xf numFmtId="49" fontId="0" fillId="0" borderId="0" xfId="0" applyNumberFormat="1" applyProtection="1"/>
    <xf numFmtId="0" fontId="6" fillId="0" borderId="0" xfId="0" applyFont="1"/>
    <xf numFmtId="9" fontId="0" fillId="0" borderId="0" xfId="0" applyNumberFormat="1"/>
    <xf numFmtId="0" fontId="5" fillId="0" borderId="0" xfId="0" applyFont="1" applyAlignment="1">
      <alignment horizontal="center"/>
    </xf>
    <xf numFmtId="0" fontId="8" fillId="0" borderId="0" xfId="0" applyFont="1" applyAlignment="1" applyProtection="1">
      <alignment horizontal="center" vertical="center"/>
    </xf>
    <xf numFmtId="0" fontId="8" fillId="0" borderId="1" xfId="0" applyFont="1" applyBorder="1" applyAlignment="1" applyProtection="1">
      <alignment horizontal="right"/>
    </xf>
    <xf numFmtId="0" fontId="0" fillId="0" borderId="0" xfId="0" applyAlignment="1" applyProtection="1">
      <alignment horizontal="center" vertical="center"/>
    </xf>
    <xf numFmtId="0" fontId="8" fillId="0" borderId="0" xfId="0" applyFont="1" applyAlignment="1" applyProtection="1">
      <alignment horizontal="right" vertical="center"/>
    </xf>
    <xf numFmtId="0" fontId="0" fillId="0" borderId="0" xfId="0" applyAlignment="1" applyProtection="1">
      <alignment horizontal="right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9" fillId="0" borderId="0" xfId="2"/>
    <xf numFmtId="0" fontId="5" fillId="0" borderId="0" xfId="0" applyFont="1"/>
    <xf numFmtId="0" fontId="5" fillId="0" borderId="0" xfId="0" applyFont="1" applyAlignment="1">
      <alignment horizontal="right"/>
    </xf>
    <xf numFmtId="0" fontId="10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65" fontId="0" fillId="0" borderId="0" xfId="0" applyNumberFormat="1"/>
    <xf numFmtId="0" fontId="5" fillId="0" borderId="2" xfId="0" applyFont="1" applyBorder="1" applyAlignment="1">
      <alignment horizontal="center" vertical="center"/>
    </xf>
    <xf numFmtId="0" fontId="0" fillId="0" borderId="2" xfId="0" applyBorder="1"/>
    <xf numFmtId="166" fontId="0" fillId="0" borderId="0" xfId="0" applyNumberFormat="1" applyProtection="1"/>
    <xf numFmtId="167" fontId="0" fillId="0" borderId="0" xfId="0" applyNumberFormat="1" applyProtection="1"/>
    <xf numFmtId="1" fontId="0" fillId="0" borderId="0" xfId="0" applyNumberFormat="1" applyProtection="1"/>
    <xf numFmtId="49" fontId="9" fillId="0" borderId="0" xfId="2" applyNumberFormat="1" applyProtection="1"/>
    <xf numFmtId="0" fontId="8" fillId="0" borderId="0" xfId="0" applyFont="1" applyAlignment="1">
      <alignment horizontal="center"/>
    </xf>
    <xf numFmtId="0" fontId="12" fillId="0" borderId="0" xfId="0" applyFont="1"/>
    <xf numFmtId="14" fontId="0" fillId="2" borderId="0" xfId="0" applyNumberFormat="1" applyFill="1"/>
    <xf numFmtId="0" fontId="0" fillId="0" borderId="0" xfId="0" quotePrefix="1"/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textRotation="90"/>
    </xf>
    <xf numFmtId="0" fontId="0" fillId="0" borderId="0" xfId="0" applyAlignment="1">
      <alignment horizontal="center" textRotation="133"/>
    </xf>
    <xf numFmtId="0" fontId="0" fillId="0" borderId="0" xfId="0" applyAlignment="1">
      <alignment horizontal="center" textRotation="45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18</xdr:row>
      <xdr:rowOff>0</xdr:rowOff>
    </xdr:from>
    <xdr:to>
      <xdr:col>7</xdr:col>
      <xdr:colOff>209550</xdr:colOff>
      <xdr:row>22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679CCE-E5C5-4DD8-AF91-697C2BE4C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450" y="3457575"/>
          <a:ext cx="2809875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youtube.com/watch?v=pPNvVOMV3fY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youtube.com/watch?v=pPNvVOMV3fY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pPNvVOMV3fY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pPNvVOMV3fY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pPNvVOMV3fY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pPNvVOMV3fY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pPNvVOMV3fY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youtube.com/watch?v=pPNvVOMV3fY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youtube.com/watch?v=pPNvVOMV3fY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pPNvVOMV3fY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pPNvVOMV3fY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youtube.com/watch?v=pPNvVOMV3fY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pPNvVOMV3fY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pPNvVOMV3fY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youtube.com/watch?v=pPNvVOMV3fY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pPNvVOMV3fY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pPNvVOMV3fY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pPNvVOMV3fY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pPNvVOMV3fY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pPNvVOMV3fY" TargetMode="Externa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pPNvVOMV3fY" TargetMode="Externa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pPNvVOMV3fY" TargetMode="Externa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pPNvVOMV3fY" TargetMode="Externa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pPNvVOMV3fY" TargetMode="Externa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pPNvVOMV3fY" TargetMode="Externa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pPNvVOMV3fY" TargetMode="Externa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pPNvVOMV3fY" TargetMode="Externa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pPNvVOMV3fY" TargetMode="Externa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pPNvVOMV3fY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pPNvVOMV3fY" TargetMode="Externa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pPNvVOMV3fY" TargetMode="Externa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pPNvVOMV3fY" TargetMode="Externa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pPNvVOMV3fY" TargetMode="Externa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pPNvVOMV3fY" TargetMode="Externa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pPNvVOMV3fY" TargetMode="Externa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youtube.com/watch?v=pPNvVOMV3fY" TargetMode="Externa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pPNvVOMV3fY" TargetMode="Externa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pPNvVOMV3f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260BC-0B3A-4EE1-8AA8-25B0E3F94D8E}">
  <dimension ref="A1:F17"/>
  <sheetViews>
    <sheetView workbookViewId="0">
      <selection activeCell="H1" sqref="H1"/>
    </sheetView>
  </sheetViews>
  <sheetFormatPr defaultRowHeight="15" x14ac:dyDescent="0.25"/>
  <cols>
    <col min="1" max="1" width="13.85546875" bestFit="1" customWidth="1"/>
    <col min="3" max="3" width="11.42578125" bestFit="1" customWidth="1"/>
    <col min="6" max="6" width="10.7109375" bestFit="1" customWidth="1"/>
  </cols>
  <sheetData>
    <row r="1" spans="1:6" ht="23.25" x14ac:dyDescent="0.35">
      <c r="A1" s="2" t="s">
        <v>0</v>
      </c>
      <c r="F1" s="30" t="s">
        <v>231</v>
      </c>
    </row>
    <row r="3" spans="1:6" x14ac:dyDescent="0.25">
      <c r="A3">
        <v>1</v>
      </c>
      <c r="B3" t="s">
        <v>1</v>
      </c>
      <c r="C3" t="s">
        <v>2</v>
      </c>
      <c r="D3" t="s">
        <v>3</v>
      </c>
      <c r="E3" t="s">
        <v>4</v>
      </c>
      <c r="F3" s="1">
        <v>43745</v>
      </c>
    </row>
    <row r="4" spans="1:6" x14ac:dyDescent="0.25">
      <c r="A4">
        <v>2</v>
      </c>
      <c r="F4" s="1"/>
    </row>
    <row r="5" spans="1:6" x14ac:dyDescent="0.25">
      <c r="F5" s="1"/>
    </row>
    <row r="6" spans="1:6" x14ac:dyDescent="0.25">
      <c r="F6" s="1"/>
    </row>
    <row r="7" spans="1:6" x14ac:dyDescent="0.25">
      <c r="F7" s="1"/>
    </row>
    <row r="8" spans="1:6" x14ac:dyDescent="0.25">
      <c r="F8" s="1"/>
    </row>
    <row r="9" spans="1:6" x14ac:dyDescent="0.25">
      <c r="F9" s="1"/>
    </row>
    <row r="10" spans="1:6" x14ac:dyDescent="0.25">
      <c r="F10" s="1"/>
    </row>
    <row r="11" spans="1:6" x14ac:dyDescent="0.25">
      <c r="F11" s="1"/>
    </row>
    <row r="12" spans="1:6" x14ac:dyDescent="0.25">
      <c r="F12" s="1"/>
    </row>
    <row r="13" spans="1:6" x14ac:dyDescent="0.25">
      <c r="F13" s="1"/>
    </row>
    <row r="14" spans="1:6" x14ac:dyDescent="0.25">
      <c r="F14" s="1"/>
    </row>
    <row r="15" spans="1:6" x14ac:dyDescent="0.25">
      <c r="F15" s="1"/>
    </row>
    <row r="16" spans="1:6" x14ac:dyDescent="0.25">
      <c r="F16" s="1"/>
    </row>
    <row r="17" spans="6:6" x14ac:dyDescent="0.25">
      <c r="F17" s="1"/>
    </row>
  </sheetData>
  <phoneticPr fontId="2" type="noConversion"/>
  <hyperlinks>
    <hyperlink ref="F1" r:id="rId1" xr:uid="{53C03AF1-FD5B-4C3B-ABAF-91FA6B290A81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DB7EF-AAF6-4A1E-B017-977C12BE988E}">
  <dimension ref="A1:L13"/>
  <sheetViews>
    <sheetView workbookViewId="0">
      <selection activeCell="F1" sqref="F1"/>
    </sheetView>
  </sheetViews>
  <sheetFormatPr defaultRowHeight="15" x14ac:dyDescent="0.25"/>
  <cols>
    <col min="1" max="1" width="11.42578125" customWidth="1"/>
  </cols>
  <sheetData>
    <row r="1" spans="1:12" ht="21" x14ac:dyDescent="0.35">
      <c r="A1" s="4" t="s">
        <v>5</v>
      </c>
      <c r="F1" s="30" t="s">
        <v>231</v>
      </c>
    </row>
    <row r="2" spans="1:12" x14ac:dyDescent="0.25">
      <c r="F2" t="s">
        <v>6</v>
      </c>
    </row>
    <row r="3" spans="1:12" x14ac:dyDescent="0.25">
      <c r="B3">
        <v>20</v>
      </c>
      <c r="C3">
        <v>50</v>
      </c>
      <c r="D3">
        <v>81</v>
      </c>
      <c r="E3">
        <v>70</v>
      </c>
      <c r="I3">
        <v>20</v>
      </c>
      <c r="J3">
        <v>90</v>
      </c>
      <c r="K3">
        <v>23</v>
      </c>
      <c r="L3">
        <v>15</v>
      </c>
    </row>
    <row r="4" spans="1:12" x14ac:dyDescent="0.25">
      <c r="B4">
        <v>42</v>
      </c>
      <c r="C4">
        <v>59</v>
      </c>
      <c r="D4">
        <v>85</v>
      </c>
      <c r="E4">
        <v>2</v>
      </c>
      <c r="I4">
        <v>96</v>
      </c>
      <c r="J4">
        <v>41</v>
      </c>
      <c r="K4">
        <v>21</v>
      </c>
      <c r="L4">
        <v>71</v>
      </c>
    </row>
    <row r="5" spans="1:12" x14ac:dyDescent="0.25">
      <c r="B5">
        <v>38</v>
      </c>
      <c r="C5">
        <v>38</v>
      </c>
      <c r="D5">
        <v>20</v>
      </c>
      <c r="E5">
        <v>80</v>
      </c>
      <c r="I5">
        <v>44</v>
      </c>
      <c r="J5">
        <v>42</v>
      </c>
      <c r="K5">
        <v>30</v>
      </c>
      <c r="L5">
        <v>89</v>
      </c>
    </row>
    <row r="6" spans="1:12" x14ac:dyDescent="0.25">
      <c r="B6">
        <v>34</v>
      </c>
      <c r="C6">
        <v>45</v>
      </c>
      <c r="D6">
        <v>33</v>
      </c>
      <c r="E6">
        <v>41</v>
      </c>
      <c r="I6">
        <v>17</v>
      </c>
      <c r="J6">
        <v>25</v>
      </c>
      <c r="K6">
        <v>78</v>
      </c>
      <c r="L6">
        <v>77</v>
      </c>
    </row>
    <row r="7" spans="1:12" x14ac:dyDescent="0.25">
      <c r="B7">
        <v>49</v>
      </c>
      <c r="C7">
        <v>37</v>
      </c>
      <c r="D7">
        <v>53</v>
      </c>
      <c r="E7">
        <v>2</v>
      </c>
      <c r="I7">
        <v>11</v>
      </c>
      <c r="J7">
        <v>36</v>
      </c>
      <c r="K7">
        <v>58</v>
      </c>
      <c r="L7">
        <v>23</v>
      </c>
    </row>
    <row r="8" spans="1:12" x14ac:dyDescent="0.25">
      <c r="B8">
        <v>23</v>
      </c>
      <c r="C8">
        <v>8</v>
      </c>
      <c r="D8">
        <v>51</v>
      </c>
      <c r="E8">
        <v>71</v>
      </c>
      <c r="I8">
        <v>20</v>
      </c>
      <c r="J8">
        <v>15</v>
      </c>
      <c r="K8">
        <v>85</v>
      </c>
      <c r="L8">
        <v>58</v>
      </c>
    </row>
    <row r="9" spans="1:12" x14ac:dyDescent="0.25">
      <c r="B9">
        <v>11</v>
      </c>
      <c r="C9">
        <v>64</v>
      </c>
      <c r="D9">
        <v>89</v>
      </c>
      <c r="E9">
        <v>71</v>
      </c>
      <c r="I9">
        <v>72</v>
      </c>
      <c r="J9">
        <v>76</v>
      </c>
      <c r="K9">
        <v>52</v>
      </c>
      <c r="L9">
        <v>24</v>
      </c>
    </row>
    <row r="10" spans="1:12" x14ac:dyDescent="0.25">
      <c r="B10">
        <v>52</v>
      </c>
      <c r="C10">
        <v>33</v>
      </c>
      <c r="D10">
        <v>65</v>
      </c>
      <c r="E10">
        <v>50</v>
      </c>
      <c r="I10">
        <v>26</v>
      </c>
      <c r="J10">
        <v>28</v>
      </c>
    </row>
    <row r="11" spans="1:12" x14ac:dyDescent="0.25">
      <c r="B11">
        <v>26</v>
      </c>
      <c r="C11">
        <v>57</v>
      </c>
      <c r="D11">
        <v>76</v>
      </c>
      <c r="E11">
        <v>99</v>
      </c>
      <c r="I11">
        <v>92</v>
      </c>
      <c r="J11">
        <v>96</v>
      </c>
    </row>
    <row r="12" spans="1:12" x14ac:dyDescent="0.25">
      <c r="B12">
        <v>18</v>
      </c>
      <c r="C12">
        <v>94</v>
      </c>
      <c r="D12">
        <v>77</v>
      </c>
      <c r="E12">
        <v>61</v>
      </c>
      <c r="I12">
        <v>56</v>
      </c>
      <c r="J12">
        <v>32</v>
      </c>
      <c r="L12">
        <f>SUM(I3:L9,I10:J12)</f>
        <v>1639</v>
      </c>
    </row>
    <row r="13" spans="1:12" x14ac:dyDescent="0.25">
      <c r="A13" t="s">
        <v>6</v>
      </c>
      <c r="B13">
        <f>SUM(B3:B12)</f>
        <v>313</v>
      </c>
      <c r="C13">
        <f t="shared" ref="C13:E13" si="0">SUM(C3:C12)</f>
        <v>485</v>
      </c>
      <c r="D13">
        <f t="shared" si="0"/>
        <v>630</v>
      </c>
      <c r="E13">
        <f t="shared" si="0"/>
        <v>547</v>
      </c>
    </row>
  </sheetData>
  <hyperlinks>
    <hyperlink ref="F1" r:id="rId1" xr:uid="{328F7B0C-DEF3-49B1-8778-E0F728961A03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2FEB8-C015-4F72-B5F9-7EF21E66568A}">
  <dimension ref="A1:K15"/>
  <sheetViews>
    <sheetView topLeftCell="A4" workbookViewId="0">
      <selection activeCell="H4" sqref="H4"/>
    </sheetView>
  </sheetViews>
  <sheetFormatPr defaultRowHeight="15" x14ac:dyDescent="0.25"/>
  <sheetData>
    <row r="1" spans="1:11" ht="23.25" x14ac:dyDescent="0.35">
      <c r="A1" s="5" t="s">
        <v>7</v>
      </c>
    </row>
    <row r="4" spans="1:11" x14ac:dyDescent="0.25">
      <c r="H4" s="30" t="s">
        <v>231</v>
      </c>
    </row>
    <row r="5" spans="1:11" x14ac:dyDescent="0.25">
      <c r="E5" s="7" t="s">
        <v>23</v>
      </c>
    </row>
    <row r="13" spans="1:11" x14ac:dyDescent="0.25">
      <c r="K13">
        <v>1639</v>
      </c>
    </row>
    <row r="15" spans="1:11" x14ac:dyDescent="0.25">
      <c r="A15">
        <v>313</v>
      </c>
      <c r="B15">
        <v>485</v>
      </c>
      <c r="C15">
        <v>630</v>
      </c>
      <c r="D15">
        <v>547</v>
      </c>
    </row>
  </sheetData>
  <hyperlinks>
    <hyperlink ref="H4" r:id="rId1" xr:uid="{A76B1E9E-07D8-46CD-98DA-3D4E469E97A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26235-FE09-40E7-9525-1768AFF052F6}">
  <dimension ref="A1:P15"/>
  <sheetViews>
    <sheetView workbookViewId="0">
      <selection activeCell="F1" sqref="F1"/>
    </sheetView>
  </sheetViews>
  <sheetFormatPr defaultRowHeight="15" x14ac:dyDescent="0.25"/>
  <sheetData>
    <row r="1" spans="1:16" x14ac:dyDescent="0.25">
      <c r="A1" t="s">
        <v>9</v>
      </c>
      <c r="F1" s="30" t="s">
        <v>231</v>
      </c>
    </row>
    <row r="3" spans="1:16" x14ac:dyDescent="0.25">
      <c r="D3" t="s">
        <v>8</v>
      </c>
      <c r="H3" t="s">
        <v>24</v>
      </c>
      <c r="L3" t="s">
        <v>25</v>
      </c>
      <c r="P3" t="s">
        <v>26</v>
      </c>
    </row>
    <row r="4" spans="1:16" x14ac:dyDescent="0.25">
      <c r="B4">
        <v>34</v>
      </c>
      <c r="C4">
        <v>25</v>
      </c>
      <c r="D4">
        <f>B4-C4</f>
        <v>9</v>
      </c>
      <c r="F4">
        <v>26</v>
      </c>
      <c r="G4">
        <v>2</v>
      </c>
      <c r="H4">
        <f>F4*G4</f>
        <v>52</v>
      </c>
      <c r="J4">
        <v>93</v>
      </c>
      <c r="K4">
        <v>73</v>
      </c>
      <c r="L4">
        <f>PRODUCT(J4,K4)</f>
        <v>6789</v>
      </c>
      <c r="N4">
        <v>95</v>
      </c>
      <c r="O4">
        <v>4</v>
      </c>
      <c r="P4">
        <f>N4/O4</f>
        <v>23.75</v>
      </c>
    </row>
    <row r="5" spans="1:16" x14ac:dyDescent="0.25">
      <c r="B5">
        <v>31</v>
      </c>
      <c r="C5">
        <v>16</v>
      </c>
      <c r="D5">
        <f t="shared" ref="D5:D15" si="0">B5-C5</f>
        <v>15</v>
      </c>
      <c r="F5">
        <v>66</v>
      </c>
      <c r="G5">
        <v>90</v>
      </c>
      <c r="H5">
        <f t="shared" ref="H5:H15" si="1">F5*G5</f>
        <v>5940</v>
      </c>
      <c r="J5">
        <v>14</v>
      </c>
      <c r="K5">
        <v>21</v>
      </c>
      <c r="L5">
        <f t="shared" ref="L5:L15" si="2">PRODUCT(J5,K5)</f>
        <v>294</v>
      </c>
      <c r="N5">
        <v>46</v>
      </c>
      <c r="O5">
        <v>8</v>
      </c>
      <c r="P5">
        <f t="shared" ref="P5:P15" si="3">N5/O5</f>
        <v>5.75</v>
      </c>
    </row>
    <row r="6" spans="1:16" x14ac:dyDescent="0.25">
      <c r="B6">
        <v>36</v>
      </c>
      <c r="C6">
        <v>84</v>
      </c>
      <c r="D6">
        <f t="shared" si="0"/>
        <v>-48</v>
      </c>
      <c r="F6">
        <v>41</v>
      </c>
      <c r="G6">
        <v>17</v>
      </c>
      <c r="H6">
        <f t="shared" si="1"/>
        <v>697</v>
      </c>
      <c r="J6">
        <v>38</v>
      </c>
      <c r="K6">
        <v>32</v>
      </c>
      <c r="L6">
        <f t="shared" si="2"/>
        <v>1216</v>
      </c>
      <c r="N6">
        <v>73</v>
      </c>
      <c r="O6">
        <v>4</v>
      </c>
      <c r="P6">
        <f t="shared" si="3"/>
        <v>18.25</v>
      </c>
    </row>
    <row r="7" spans="1:16" x14ac:dyDescent="0.25">
      <c r="B7">
        <v>59</v>
      </c>
      <c r="C7">
        <v>34</v>
      </c>
      <c r="D7">
        <f t="shared" si="0"/>
        <v>25</v>
      </c>
      <c r="F7">
        <v>69</v>
      </c>
      <c r="G7">
        <v>69</v>
      </c>
      <c r="H7">
        <f t="shared" si="1"/>
        <v>4761</v>
      </c>
      <c r="J7">
        <v>29</v>
      </c>
      <c r="K7">
        <v>67</v>
      </c>
      <c r="L7">
        <f t="shared" si="2"/>
        <v>1943</v>
      </c>
      <c r="N7">
        <v>97</v>
      </c>
      <c r="O7">
        <v>2</v>
      </c>
      <c r="P7">
        <f t="shared" si="3"/>
        <v>48.5</v>
      </c>
    </row>
    <row r="8" spans="1:16" x14ac:dyDescent="0.25">
      <c r="B8">
        <v>54</v>
      </c>
      <c r="C8">
        <v>65</v>
      </c>
      <c r="D8">
        <f t="shared" si="0"/>
        <v>-11</v>
      </c>
      <c r="F8">
        <v>49</v>
      </c>
      <c r="G8">
        <v>81</v>
      </c>
      <c r="H8">
        <f t="shared" si="1"/>
        <v>3969</v>
      </c>
      <c r="J8">
        <v>38</v>
      </c>
      <c r="K8">
        <v>41</v>
      </c>
      <c r="L8">
        <f t="shared" si="2"/>
        <v>1558</v>
      </c>
      <c r="N8">
        <v>97</v>
      </c>
      <c r="O8">
        <v>10</v>
      </c>
      <c r="P8">
        <f t="shared" si="3"/>
        <v>9.6999999999999993</v>
      </c>
    </row>
    <row r="9" spans="1:16" x14ac:dyDescent="0.25">
      <c r="B9">
        <v>13</v>
      </c>
      <c r="C9">
        <v>77</v>
      </c>
      <c r="D9">
        <f t="shared" si="0"/>
        <v>-64</v>
      </c>
      <c r="F9">
        <v>58</v>
      </c>
      <c r="G9">
        <v>29</v>
      </c>
      <c r="H9">
        <f t="shared" si="1"/>
        <v>1682</v>
      </c>
      <c r="J9">
        <v>24</v>
      </c>
      <c r="K9">
        <v>46</v>
      </c>
      <c r="L9">
        <f t="shared" si="2"/>
        <v>1104</v>
      </c>
      <c r="N9">
        <v>67</v>
      </c>
      <c r="O9">
        <v>8</v>
      </c>
      <c r="P9">
        <f t="shared" si="3"/>
        <v>8.375</v>
      </c>
    </row>
    <row r="10" spans="1:16" x14ac:dyDescent="0.25">
      <c r="B10">
        <v>55</v>
      </c>
      <c r="C10">
        <v>87</v>
      </c>
      <c r="D10">
        <f t="shared" si="0"/>
        <v>-32</v>
      </c>
      <c r="F10">
        <v>64</v>
      </c>
      <c r="G10">
        <v>26</v>
      </c>
      <c r="H10">
        <f t="shared" si="1"/>
        <v>1664</v>
      </c>
      <c r="J10">
        <v>93</v>
      </c>
      <c r="K10">
        <v>41</v>
      </c>
      <c r="L10">
        <f t="shared" si="2"/>
        <v>3813</v>
      </c>
      <c r="N10">
        <v>47</v>
      </c>
      <c r="O10">
        <v>3</v>
      </c>
      <c r="P10">
        <f t="shared" si="3"/>
        <v>15.666666666666666</v>
      </c>
    </row>
    <row r="11" spans="1:16" x14ac:dyDescent="0.25">
      <c r="B11">
        <v>46</v>
      </c>
      <c r="C11">
        <v>44</v>
      </c>
      <c r="D11">
        <f t="shared" si="0"/>
        <v>2</v>
      </c>
      <c r="F11">
        <v>21</v>
      </c>
      <c r="G11">
        <v>31</v>
      </c>
      <c r="H11">
        <f t="shared" si="1"/>
        <v>651</v>
      </c>
      <c r="J11">
        <v>55</v>
      </c>
      <c r="K11" t="s">
        <v>27</v>
      </c>
      <c r="L11">
        <f t="shared" si="2"/>
        <v>55</v>
      </c>
      <c r="N11">
        <v>51</v>
      </c>
      <c r="O11">
        <v>9</v>
      </c>
      <c r="P11">
        <f t="shared" si="3"/>
        <v>5.666666666666667</v>
      </c>
    </row>
    <row r="12" spans="1:16" x14ac:dyDescent="0.25">
      <c r="B12">
        <v>82</v>
      </c>
      <c r="C12">
        <v>81</v>
      </c>
      <c r="D12">
        <f t="shared" si="0"/>
        <v>1</v>
      </c>
      <c r="F12">
        <v>95</v>
      </c>
      <c r="G12" t="s">
        <v>27</v>
      </c>
      <c r="H12" t="e">
        <f t="shared" si="1"/>
        <v>#VALUE!</v>
      </c>
      <c r="J12">
        <v>40</v>
      </c>
      <c r="K12">
        <v>29</v>
      </c>
      <c r="L12">
        <f t="shared" si="2"/>
        <v>1160</v>
      </c>
      <c r="N12">
        <v>50</v>
      </c>
      <c r="O12">
        <v>8</v>
      </c>
      <c r="P12">
        <f t="shared" si="3"/>
        <v>6.25</v>
      </c>
    </row>
    <row r="13" spans="1:16" x14ac:dyDescent="0.25">
      <c r="B13">
        <v>11</v>
      </c>
      <c r="C13">
        <v>70</v>
      </c>
      <c r="D13">
        <f t="shared" si="0"/>
        <v>-59</v>
      </c>
      <c r="F13">
        <v>63</v>
      </c>
      <c r="G13">
        <v>61</v>
      </c>
      <c r="H13">
        <f t="shared" si="1"/>
        <v>3843</v>
      </c>
      <c r="J13">
        <v>70</v>
      </c>
      <c r="K13">
        <v>62</v>
      </c>
      <c r="L13">
        <f t="shared" si="2"/>
        <v>4340</v>
      </c>
      <c r="N13">
        <v>97</v>
      </c>
      <c r="O13">
        <v>2</v>
      </c>
      <c r="P13">
        <f t="shared" si="3"/>
        <v>48.5</v>
      </c>
    </row>
    <row r="14" spans="1:16" x14ac:dyDescent="0.25">
      <c r="B14">
        <v>50</v>
      </c>
      <c r="C14">
        <v>82</v>
      </c>
      <c r="D14">
        <f t="shared" si="0"/>
        <v>-32</v>
      </c>
      <c r="F14">
        <v>12</v>
      </c>
      <c r="G14">
        <v>32</v>
      </c>
      <c r="H14">
        <f t="shared" si="1"/>
        <v>384</v>
      </c>
      <c r="J14">
        <v>62</v>
      </c>
      <c r="K14">
        <v>34</v>
      </c>
      <c r="L14">
        <f t="shared" si="2"/>
        <v>2108</v>
      </c>
      <c r="N14">
        <v>80</v>
      </c>
      <c r="O14">
        <v>6</v>
      </c>
      <c r="P14">
        <f t="shared" si="3"/>
        <v>13.333333333333334</v>
      </c>
    </row>
    <row r="15" spans="1:16" x14ac:dyDescent="0.25">
      <c r="B15">
        <v>20</v>
      </c>
      <c r="C15">
        <v>56</v>
      </c>
      <c r="D15">
        <f t="shared" si="0"/>
        <v>-36</v>
      </c>
      <c r="F15">
        <v>71</v>
      </c>
      <c r="G15">
        <v>29</v>
      </c>
      <c r="H15">
        <f t="shared" si="1"/>
        <v>2059</v>
      </c>
      <c r="J15">
        <v>11</v>
      </c>
      <c r="K15">
        <v>46</v>
      </c>
      <c r="L15">
        <f t="shared" si="2"/>
        <v>506</v>
      </c>
      <c r="N15">
        <v>73</v>
      </c>
      <c r="O15">
        <v>2</v>
      </c>
      <c r="P15">
        <f t="shared" si="3"/>
        <v>36.5</v>
      </c>
    </row>
  </sheetData>
  <hyperlinks>
    <hyperlink ref="F1" r:id="rId1" xr:uid="{0B05EEC0-14B7-4BD5-B5FC-9A2F634ECFAC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49D9B-10D8-4FD0-94CE-1E8D5296E9EA}">
  <dimension ref="A1:L17"/>
  <sheetViews>
    <sheetView workbookViewId="0">
      <selection activeCell="G1" sqref="G1"/>
    </sheetView>
  </sheetViews>
  <sheetFormatPr defaultRowHeight="15" x14ac:dyDescent="0.25"/>
  <sheetData>
    <row r="1" spans="1:12" x14ac:dyDescent="0.25">
      <c r="A1" t="s">
        <v>10</v>
      </c>
      <c r="G1" s="30" t="s">
        <v>231</v>
      </c>
    </row>
    <row r="3" spans="1:12" ht="30" x14ac:dyDescent="0.25">
      <c r="L3" s="8" t="s">
        <v>35</v>
      </c>
    </row>
    <row r="5" spans="1:12" x14ac:dyDescent="0.25">
      <c r="C5">
        <v>34</v>
      </c>
      <c r="F5">
        <v>25</v>
      </c>
      <c r="I5">
        <v>26</v>
      </c>
    </row>
    <row r="6" spans="1:12" x14ac:dyDescent="0.25">
      <c r="C6">
        <v>31</v>
      </c>
      <c r="F6">
        <v>16</v>
      </c>
      <c r="I6">
        <v>66</v>
      </c>
    </row>
    <row r="7" spans="1:12" x14ac:dyDescent="0.25">
      <c r="C7">
        <v>36</v>
      </c>
      <c r="F7">
        <v>84</v>
      </c>
      <c r="I7">
        <v>41</v>
      </c>
    </row>
    <row r="8" spans="1:12" x14ac:dyDescent="0.25">
      <c r="C8">
        <v>59</v>
      </c>
      <c r="F8">
        <v>34</v>
      </c>
      <c r="I8">
        <v>69</v>
      </c>
    </row>
    <row r="9" spans="1:12" x14ac:dyDescent="0.25">
      <c r="C9">
        <v>54</v>
      </c>
      <c r="F9">
        <v>65</v>
      </c>
      <c r="I9">
        <v>49</v>
      </c>
    </row>
    <row r="10" spans="1:12" x14ac:dyDescent="0.25">
      <c r="C10">
        <v>13</v>
      </c>
      <c r="F10">
        <v>77</v>
      </c>
      <c r="I10">
        <v>58</v>
      </c>
    </row>
    <row r="11" spans="1:12" x14ac:dyDescent="0.25">
      <c r="C11">
        <v>55</v>
      </c>
      <c r="F11">
        <v>87</v>
      </c>
      <c r="I11">
        <v>64</v>
      </c>
    </row>
    <row r="12" spans="1:12" x14ac:dyDescent="0.25">
      <c r="C12">
        <v>46</v>
      </c>
      <c r="F12">
        <v>44</v>
      </c>
      <c r="I12">
        <v>21</v>
      </c>
    </row>
    <row r="13" spans="1:12" x14ac:dyDescent="0.25">
      <c r="C13">
        <v>82</v>
      </c>
      <c r="F13">
        <v>81</v>
      </c>
      <c r="I13">
        <v>95</v>
      </c>
    </row>
    <row r="14" spans="1:12" x14ac:dyDescent="0.25">
      <c r="C14">
        <v>11</v>
      </c>
      <c r="F14">
        <v>70</v>
      </c>
      <c r="I14">
        <v>63</v>
      </c>
    </row>
    <row r="15" spans="1:12" x14ac:dyDescent="0.25">
      <c r="C15">
        <v>50</v>
      </c>
      <c r="F15">
        <v>82</v>
      </c>
      <c r="I15">
        <v>12</v>
      </c>
    </row>
    <row r="16" spans="1:12" x14ac:dyDescent="0.25">
      <c r="C16">
        <v>20</v>
      </c>
      <c r="F16">
        <v>56</v>
      </c>
      <c r="I16">
        <v>71</v>
      </c>
    </row>
    <row r="17" spans="2:9" x14ac:dyDescent="0.25">
      <c r="B17" t="s">
        <v>28</v>
      </c>
      <c r="C17">
        <f>AVERAGE(C5:C16)</f>
        <v>40.916666666666664</v>
      </c>
      <c r="E17" t="s">
        <v>30</v>
      </c>
      <c r="F17">
        <f>MIN(F5:F16)</f>
        <v>16</v>
      </c>
      <c r="H17" t="s">
        <v>29</v>
      </c>
      <c r="I17">
        <f>MAX(I5:I16)</f>
        <v>95</v>
      </c>
    </row>
  </sheetData>
  <hyperlinks>
    <hyperlink ref="G1" r:id="rId1" xr:uid="{5B0C8F2A-47EC-4E9D-A459-F34630B81B24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6754D-3F0F-4E55-B1EA-6CE4B11EBFA2}">
  <dimension ref="A1:G18"/>
  <sheetViews>
    <sheetView workbookViewId="0">
      <selection activeCell="G1" sqref="G1"/>
    </sheetView>
  </sheetViews>
  <sheetFormatPr defaultRowHeight="15" x14ac:dyDescent="0.25"/>
  <cols>
    <col min="2" max="2" width="20.7109375" customWidth="1"/>
  </cols>
  <sheetData>
    <row r="1" spans="1:7" x14ac:dyDescent="0.25">
      <c r="A1" t="s">
        <v>17</v>
      </c>
      <c r="G1" s="30" t="s">
        <v>231</v>
      </c>
    </row>
    <row r="2" spans="1:7" x14ac:dyDescent="0.25">
      <c r="D2">
        <v>34</v>
      </c>
      <c r="E2" t="s">
        <v>15</v>
      </c>
      <c r="F2" t="s">
        <v>11</v>
      </c>
    </row>
    <row r="3" spans="1:7" x14ac:dyDescent="0.25">
      <c r="D3">
        <v>31</v>
      </c>
      <c r="E3" t="s">
        <v>15</v>
      </c>
      <c r="F3" t="s">
        <v>11</v>
      </c>
    </row>
    <row r="4" spans="1:7" x14ac:dyDescent="0.25">
      <c r="D4">
        <v>36</v>
      </c>
      <c r="E4" t="s">
        <v>15</v>
      </c>
      <c r="F4" t="s">
        <v>11</v>
      </c>
    </row>
    <row r="5" spans="1:7" x14ac:dyDescent="0.25">
      <c r="D5">
        <v>59</v>
      </c>
      <c r="E5" t="s">
        <v>15</v>
      </c>
      <c r="F5" t="s">
        <v>12</v>
      </c>
    </row>
    <row r="6" spans="1:7" x14ac:dyDescent="0.25">
      <c r="D6" t="s">
        <v>11</v>
      </c>
      <c r="E6" t="s">
        <v>16</v>
      </c>
      <c r="F6" t="s">
        <v>12</v>
      </c>
    </row>
    <row r="7" spans="1:7" x14ac:dyDescent="0.25">
      <c r="D7">
        <v>13</v>
      </c>
      <c r="E7" t="s">
        <v>16</v>
      </c>
      <c r="F7" t="s">
        <v>12</v>
      </c>
    </row>
    <row r="8" spans="1:7" x14ac:dyDescent="0.25">
      <c r="D8">
        <v>55</v>
      </c>
      <c r="E8" t="s">
        <v>16</v>
      </c>
      <c r="F8" t="s">
        <v>13</v>
      </c>
    </row>
    <row r="9" spans="1:7" x14ac:dyDescent="0.25">
      <c r="D9">
        <v>46</v>
      </c>
      <c r="E9" t="s">
        <v>16</v>
      </c>
      <c r="F9" t="s">
        <v>13</v>
      </c>
    </row>
    <row r="10" spans="1:7" x14ac:dyDescent="0.25">
      <c r="D10">
        <v>82</v>
      </c>
      <c r="E10" t="s">
        <v>15</v>
      </c>
      <c r="F10" t="s">
        <v>11</v>
      </c>
    </row>
    <row r="11" spans="1:7" x14ac:dyDescent="0.25">
      <c r="E11" t="s">
        <v>15</v>
      </c>
      <c r="F11" t="s">
        <v>14</v>
      </c>
    </row>
    <row r="12" spans="1:7" x14ac:dyDescent="0.25">
      <c r="D12">
        <v>50</v>
      </c>
      <c r="E12" t="s">
        <v>15</v>
      </c>
      <c r="F12" t="s">
        <v>14</v>
      </c>
    </row>
    <row r="13" spans="1:7" x14ac:dyDescent="0.25">
      <c r="A13" t="s">
        <v>31</v>
      </c>
      <c r="B13" s="3" t="s">
        <v>18</v>
      </c>
      <c r="D13">
        <v>20</v>
      </c>
      <c r="E13" t="s">
        <v>15</v>
      </c>
      <c r="F13" t="s">
        <v>14</v>
      </c>
    </row>
    <row r="14" spans="1:7" x14ac:dyDescent="0.25">
      <c r="A14" t="s">
        <v>32</v>
      </c>
      <c r="B14" s="3" t="s">
        <v>19</v>
      </c>
      <c r="E14">
        <f>COUNTIFS(E2:E13,"bd",F2:F13,"a")</f>
        <v>4</v>
      </c>
    </row>
    <row r="15" spans="1:7" x14ac:dyDescent="0.25">
      <c r="A15" t="s">
        <v>33</v>
      </c>
      <c r="B15" s="3" t="s">
        <v>20</v>
      </c>
      <c r="F15" s="6"/>
    </row>
    <row r="16" spans="1:7" x14ac:dyDescent="0.25">
      <c r="A16" t="s">
        <v>34</v>
      </c>
      <c r="B16" s="3" t="s">
        <v>21</v>
      </c>
    </row>
    <row r="17" spans="1:2" x14ac:dyDescent="0.25">
      <c r="A17" t="s">
        <v>34</v>
      </c>
      <c r="B17" s="3" t="s">
        <v>22</v>
      </c>
    </row>
    <row r="18" spans="1:2" x14ac:dyDescent="0.25">
      <c r="B18" s="3"/>
    </row>
  </sheetData>
  <hyperlinks>
    <hyperlink ref="G1" r:id="rId1" xr:uid="{7B6BFD7B-4493-44FC-8D6E-89F31D3117F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DA9B6-7ED0-4EB6-B4B9-40599EB17E6F}">
  <dimension ref="A1:T21"/>
  <sheetViews>
    <sheetView workbookViewId="0">
      <selection activeCell="H1" sqref="H1"/>
    </sheetView>
  </sheetViews>
  <sheetFormatPr defaultRowHeight="15" x14ac:dyDescent="0.25"/>
  <cols>
    <col min="1" max="1" width="10" style="9" bestFit="1" customWidth="1"/>
    <col min="2" max="7" width="9.140625" style="9"/>
    <col min="8" max="8" width="35.7109375" style="9" customWidth="1"/>
    <col min="9" max="10" width="9.140625" style="9"/>
    <col min="11" max="11" width="17.85546875" style="9" customWidth="1"/>
    <col min="12" max="16384" width="9.140625" style="9"/>
  </cols>
  <sheetData>
    <row r="1" spans="1:20" x14ac:dyDescent="0.25">
      <c r="A1" s="10" t="s">
        <v>36</v>
      </c>
      <c r="B1" s="10"/>
      <c r="H1" s="30" t="s">
        <v>231</v>
      </c>
    </row>
    <row r="2" spans="1:20" x14ac:dyDescent="0.25">
      <c r="A2" s="10" t="s">
        <v>37</v>
      </c>
      <c r="B2" s="10" t="s">
        <v>42</v>
      </c>
    </row>
    <row r="3" spans="1:20" x14ac:dyDescent="0.25">
      <c r="A3" s="10" t="s">
        <v>38</v>
      </c>
      <c r="B3" s="10" t="s">
        <v>43</v>
      </c>
      <c r="F3" s="47" t="s">
        <v>59</v>
      </c>
      <c r="G3" s="47"/>
      <c r="H3" s="47"/>
      <c r="I3" s="47" t="s">
        <v>60</v>
      </c>
      <c r="J3" s="47"/>
      <c r="K3" s="47"/>
      <c r="L3" s="47" t="s">
        <v>61</v>
      </c>
      <c r="M3" s="47"/>
      <c r="N3" s="47"/>
      <c r="O3" s="47" t="s">
        <v>62</v>
      </c>
      <c r="P3" s="47"/>
      <c r="Q3" s="47"/>
      <c r="R3" s="47" t="s">
        <v>63</v>
      </c>
      <c r="S3" s="47"/>
      <c r="T3" s="47"/>
    </row>
    <row r="4" spans="1:20" x14ac:dyDescent="0.25">
      <c r="A4" s="10" t="s">
        <v>39</v>
      </c>
      <c r="B4" s="10" t="s">
        <v>44</v>
      </c>
      <c r="F4" s="9">
        <v>29</v>
      </c>
      <c r="G4" s="9">
        <v>11</v>
      </c>
      <c r="I4" s="9">
        <v>164</v>
      </c>
      <c r="J4" s="9">
        <v>191</v>
      </c>
      <c r="L4" s="9">
        <v>178</v>
      </c>
      <c r="M4" s="9">
        <v>117</v>
      </c>
      <c r="O4" s="9">
        <v>162</v>
      </c>
      <c r="P4" s="9">
        <v>181</v>
      </c>
      <c r="R4" s="9">
        <v>166</v>
      </c>
      <c r="S4" s="9">
        <v>82</v>
      </c>
    </row>
    <row r="5" spans="1:20" x14ac:dyDescent="0.25">
      <c r="A5" s="10" t="s">
        <v>40</v>
      </c>
      <c r="B5" s="10" t="s">
        <v>45</v>
      </c>
      <c r="F5" s="9">
        <v>44</v>
      </c>
      <c r="G5" s="9">
        <v>38</v>
      </c>
      <c r="I5" s="9">
        <v>158</v>
      </c>
      <c r="J5" s="9">
        <v>144</v>
      </c>
      <c r="L5" s="9">
        <v>116</v>
      </c>
      <c r="M5" s="9">
        <v>103</v>
      </c>
      <c r="O5" s="9">
        <v>96</v>
      </c>
      <c r="P5" s="9">
        <v>107</v>
      </c>
      <c r="R5" s="9">
        <v>144</v>
      </c>
      <c r="S5" s="9">
        <v>154</v>
      </c>
    </row>
    <row r="6" spans="1:20" x14ac:dyDescent="0.25">
      <c r="A6" s="10" t="s">
        <v>41</v>
      </c>
      <c r="B6" s="10" t="s">
        <v>46</v>
      </c>
      <c r="F6" s="9">
        <v>5</v>
      </c>
      <c r="G6" s="9">
        <v>17</v>
      </c>
      <c r="I6" s="9">
        <v>171</v>
      </c>
      <c r="J6" s="9">
        <v>165</v>
      </c>
      <c r="L6" s="9">
        <v>105</v>
      </c>
      <c r="M6" s="9">
        <v>132</v>
      </c>
      <c r="O6" s="9">
        <v>61</v>
      </c>
      <c r="P6" s="9">
        <v>154</v>
      </c>
      <c r="R6" s="9">
        <v>160</v>
      </c>
      <c r="S6" s="9">
        <v>110</v>
      </c>
    </row>
    <row r="7" spans="1:20" x14ac:dyDescent="0.25">
      <c r="F7" s="9">
        <v>26</v>
      </c>
      <c r="G7" s="9">
        <v>12</v>
      </c>
      <c r="I7" s="9">
        <v>119</v>
      </c>
      <c r="J7" s="9">
        <v>110</v>
      </c>
      <c r="L7" s="9">
        <v>136</v>
      </c>
      <c r="M7" s="9">
        <v>198</v>
      </c>
      <c r="O7" s="9">
        <v>135</v>
      </c>
      <c r="P7" s="9">
        <v>151</v>
      </c>
      <c r="R7" s="9">
        <v>85</v>
      </c>
      <c r="S7" s="9">
        <v>97</v>
      </c>
    </row>
    <row r="8" spans="1:20" x14ac:dyDescent="0.25">
      <c r="F8" s="9">
        <v>41</v>
      </c>
      <c r="G8" s="9">
        <v>22</v>
      </c>
      <c r="I8" s="9">
        <v>177</v>
      </c>
      <c r="J8" s="9">
        <v>92</v>
      </c>
      <c r="L8" s="9">
        <v>148</v>
      </c>
      <c r="M8" s="9">
        <v>94</v>
      </c>
      <c r="O8" s="9">
        <v>65</v>
      </c>
      <c r="P8" s="9">
        <v>159</v>
      </c>
      <c r="R8" s="9">
        <v>88</v>
      </c>
      <c r="S8" s="9">
        <v>141</v>
      </c>
    </row>
    <row r="9" spans="1:20" x14ac:dyDescent="0.25">
      <c r="A9" s="12" t="s">
        <v>47</v>
      </c>
      <c r="F9" s="9">
        <v>23</v>
      </c>
      <c r="G9" s="9">
        <v>26</v>
      </c>
      <c r="I9" s="9">
        <v>114</v>
      </c>
      <c r="J9" s="9">
        <v>151</v>
      </c>
      <c r="L9" s="9">
        <v>135</v>
      </c>
      <c r="M9" s="9">
        <v>52</v>
      </c>
      <c r="O9" s="9">
        <v>171</v>
      </c>
      <c r="P9" s="9">
        <v>142</v>
      </c>
      <c r="R9" s="9">
        <v>200</v>
      </c>
      <c r="S9" s="9">
        <v>110</v>
      </c>
    </row>
    <row r="10" spans="1:20" x14ac:dyDescent="0.25">
      <c r="A10" s="12" t="s">
        <v>48</v>
      </c>
      <c r="F10" s="9">
        <v>50</v>
      </c>
      <c r="G10" s="9">
        <v>49</v>
      </c>
      <c r="I10" s="9">
        <v>183</v>
      </c>
      <c r="J10" s="9">
        <v>142</v>
      </c>
      <c r="L10" s="9">
        <v>85</v>
      </c>
      <c r="M10" s="9">
        <v>154</v>
      </c>
      <c r="O10" s="9">
        <v>159</v>
      </c>
      <c r="P10" s="9">
        <v>147</v>
      </c>
      <c r="R10" s="9">
        <v>138</v>
      </c>
      <c r="S10" s="9">
        <v>132</v>
      </c>
    </row>
    <row r="11" spans="1:20" x14ac:dyDescent="0.25">
      <c r="A11" s="12" t="s">
        <v>49</v>
      </c>
      <c r="F11" s="9">
        <v>50</v>
      </c>
      <c r="G11" s="9">
        <v>36</v>
      </c>
      <c r="I11" s="9">
        <v>55</v>
      </c>
      <c r="J11" s="9">
        <v>200</v>
      </c>
      <c r="L11" s="9">
        <v>151</v>
      </c>
      <c r="M11" s="9">
        <v>60</v>
      </c>
      <c r="O11" s="9">
        <v>168</v>
      </c>
      <c r="P11" s="9">
        <v>145</v>
      </c>
      <c r="R11" s="9">
        <v>197</v>
      </c>
      <c r="S11" s="9">
        <v>149</v>
      </c>
    </row>
    <row r="12" spans="1:20" x14ac:dyDescent="0.25">
      <c r="A12" s="12" t="s">
        <v>50</v>
      </c>
      <c r="F12" s="9">
        <v>42</v>
      </c>
      <c r="G12" s="9">
        <v>48</v>
      </c>
      <c r="I12" s="9">
        <v>57</v>
      </c>
      <c r="J12" s="9">
        <v>102</v>
      </c>
      <c r="L12" s="9">
        <v>189</v>
      </c>
      <c r="M12" s="9">
        <v>101</v>
      </c>
      <c r="O12" s="9">
        <v>126</v>
      </c>
      <c r="P12" s="9">
        <v>100</v>
      </c>
      <c r="R12" s="9">
        <v>183</v>
      </c>
      <c r="S12" s="9">
        <v>191</v>
      </c>
    </row>
    <row r="13" spans="1:20" x14ac:dyDescent="0.25">
      <c r="A13" s="12" t="s">
        <v>51</v>
      </c>
      <c r="F13" s="9">
        <v>17</v>
      </c>
      <c r="G13" s="9">
        <v>43</v>
      </c>
      <c r="I13" s="9">
        <v>107</v>
      </c>
      <c r="J13" s="9">
        <v>88</v>
      </c>
      <c r="L13" s="9">
        <v>94</v>
      </c>
      <c r="M13" s="9">
        <v>125</v>
      </c>
      <c r="O13" s="9">
        <v>59</v>
      </c>
      <c r="P13" s="9">
        <v>64</v>
      </c>
      <c r="R13" s="9">
        <v>50</v>
      </c>
      <c r="S13" s="9">
        <v>120</v>
      </c>
    </row>
    <row r="14" spans="1:20" x14ac:dyDescent="0.25">
      <c r="A14" s="12" t="s">
        <v>52</v>
      </c>
      <c r="F14" s="9">
        <v>43</v>
      </c>
      <c r="G14" s="9">
        <v>2</v>
      </c>
      <c r="I14" s="9">
        <v>135</v>
      </c>
      <c r="J14" s="9">
        <v>154</v>
      </c>
      <c r="L14" s="9">
        <v>197</v>
      </c>
      <c r="M14" s="9">
        <v>113</v>
      </c>
      <c r="O14" s="9">
        <v>192</v>
      </c>
      <c r="P14" s="9">
        <v>58</v>
      </c>
      <c r="R14" s="9">
        <v>76</v>
      </c>
      <c r="S14" s="9">
        <v>98</v>
      </c>
    </row>
    <row r="15" spans="1:20" x14ac:dyDescent="0.25">
      <c r="A15" s="12" t="s">
        <v>53</v>
      </c>
      <c r="F15" s="9">
        <v>21</v>
      </c>
      <c r="G15" s="9">
        <v>12</v>
      </c>
      <c r="I15" s="9">
        <v>96</v>
      </c>
      <c r="J15" s="9">
        <v>160</v>
      </c>
      <c r="L15" s="9">
        <v>122</v>
      </c>
      <c r="M15" s="9">
        <v>127</v>
      </c>
      <c r="O15" s="9">
        <v>82</v>
      </c>
      <c r="P15" s="9">
        <v>102</v>
      </c>
      <c r="R15" s="9">
        <v>135</v>
      </c>
      <c r="S15" s="9">
        <v>109</v>
      </c>
    </row>
    <row r="16" spans="1:20" x14ac:dyDescent="0.25">
      <c r="A16" s="12" t="s">
        <v>54</v>
      </c>
      <c r="F16" s="9">
        <v>8</v>
      </c>
      <c r="G16" s="9">
        <v>28</v>
      </c>
      <c r="I16" s="9">
        <v>70</v>
      </c>
      <c r="J16" s="9">
        <v>149</v>
      </c>
      <c r="L16" s="9">
        <v>73</v>
      </c>
      <c r="M16" s="9">
        <v>141</v>
      </c>
      <c r="O16" s="9">
        <v>170</v>
      </c>
      <c r="P16" s="9">
        <v>141</v>
      </c>
      <c r="R16" s="9">
        <v>68</v>
      </c>
      <c r="S16" s="9">
        <v>156</v>
      </c>
    </row>
    <row r="17" spans="1:19" x14ac:dyDescent="0.25">
      <c r="A17" s="12" t="s">
        <v>55</v>
      </c>
      <c r="F17" s="9">
        <v>40</v>
      </c>
      <c r="G17" s="9">
        <v>47</v>
      </c>
      <c r="I17" s="9">
        <v>58</v>
      </c>
      <c r="J17" s="9">
        <v>195</v>
      </c>
      <c r="L17" s="9">
        <v>94</v>
      </c>
      <c r="M17" s="9">
        <v>72</v>
      </c>
      <c r="O17" s="9">
        <v>129</v>
      </c>
      <c r="P17" s="9">
        <v>73</v>
      </c>
      <c r="R17" s="9">
        <v>132</v>
      </c>
      <c r="S17" s="9">
        <v>137</v>
      </c>
    </row>
    <row r="18" spans="1:19" x14ac:dyDescent="0.25">
      <c r="A18" s="12" t="s">
        <v>56</v>
      </c>
      <c r="F18" s="9">
        <v>34</v>
      </c>
      <c r="G18" s="9">
        <v>12</v>
      </c>
      <c r="I18" s="9">
        <v>92</v>
      </c>
      <c r="J18" s="9">
        <v>104</v>
      </c>
      <c r="L18" s="9">
        <v>94</v>
      </c>
      <c r="M18" s="9">
        <v>150</v>
      </c>
      <c r="O18" s="9">
        <v>182</v>
      </c>
      <c r="P18" s="9">
        <v>50</v>
      </c>
      <c r="R18" s="9">
        <v>108</v>
      </c>
      <c r="S18" s="9">
        <v>180</v>
      </c>
    </row>
    <row r="19" spans="1:19" x14ac:dyDescent="0.25">
      <c r="A19" s="12" t="s">
        <v>57</v>
      </c>
      <c r="F19" s="9">
        <v>12</v>
      </c>
      <c r="G19" s="9">
        <v>16</v>
      </c>
      <c r="I19" s="9">
        <v>95</v>
      </c>
      <c r="J19" s="9">
        <v>87</v>
      </c>
      <c r="L19" s="9">
        <v>155</v>
      </c>
      <c r="M19" s="9">
        <v>80</v>
      </c>
      <c r="O19" s="9">
        <v>138</v>
      </c>
      <c r="P19" s="9">
        <v>51</v>
      </c>
      <c r="R19" s="9">
        <v>192</v>
      </c>
      <c r="S19" s="9">
        <v>193</v>
      </c>
    </row>
    <row r="20" spans="1:19" x14ac:dyDescent="0.25">
      <c r="A20" s="12" t="s">
        <v>58</v>
      </c>
      <c r="F20" s="9">
        <v>48</v>
      </c>
      <c r="G20" s="9">
        <v>39</v>
      </c>
      <c r="I20" s="9">
        <v>135</v>
      </c>
      <c r="J20" s="9">
        <v>107</v>
      </c>
      <c r="L20" s="9">
        <v>91</v>
      </c>
      <c r="M20" s="9">
        <v>176</v>
      </c>
      <c r="O20" s="9">
        <v>142</v>
      </c>
      <c r="P20" s="9">
        <v>145</v>
      </c>
      <c r="R20" s="9">
        <v>82</v>
      </c>
      <c r="S20" s="9">
        <v>193</v>
      </c>
    </row>
    <row r="21" spans="1:19" x14ac:dyDescent="0.25">
      <c r="A21" s="12"/>
    </row>
  </sheetData>
  <sheetProtection selectLockedCells="1"/>
  <mergeCells count="5">
    <mergeCell ref="F3:H3"/>
    <mergeCell ref="I3:K3"/>
    <mergeCell ref="L3:N3"/>
    <mergeCell ref="O3:Q3"/>
    <mergeCell ref="R3:T3"/>
  </mergeCells>
  <hyperlinks>
    <hyperlink ref="H1" r:id="rId1" xr:uid="{E8B2FA8B-6518-4A3C-93C1-6DA4C48A8505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6C2BE-53D0-472F-A997-1C8D68BBA608}">
  <dimension ref="A1:N28"/>
  <sheetViews>
    <sheetView workbookViewId="0"/>
  </sheetViews>
  <sheetFormatPr defaultRowHeight="15" x14ac:dyDescent="0.25"/>
  <cols>
    <col min="1" max="1" width="15" style="10" bestFit="1" customWidth="1"/>
    <col min="2" max="2" width="3" style="10" bestFit="1" customWidth="1"/>
    <col min="3" max="3" width="19.42578125" style="10" bestFit="1" customWidth="1"/>
    <col min="4" max="4" width="10.28515625" style="10" bestFit="1" customWidth="1"/>
    <col min="5" max="6" width="9.140625" style="10"/>
    <col min="7" max="7" width="10.5703125" style="10" bestFit="1" customWidth="1"/>
    <col min="8" max="9" width="9.140625" style="10"/>
    <col min="10" max="10" width="20.5703125" style="10" bestFit="1" customWidth="1"/>
    <col min="11" max="11" width="12" style="10" customWidth="1"/>
    <col min="12" max="12" width="23.7109375" style="10" customWidth="1"/>
    <col min="13" max="13" width="4.5703125" style="10" bestFit="1" customWidth="1"/>
    <col min="14" max="14" width="10.85546875" style="10" bestFit="1" customWidth="1"/>
    <col min="15" max="16384" width="9.140625" style="10"/>
  </cols>
  <sheetData>
    <row r="1" spans="1:14" x14ac:dyDescent="0.25">
      <c r="A1" s="30" t="s">
        <v>231</v>
      </c>
      <c r="J1" s="10" t="s">
        <v>97</v>
      </c>
      <c r="K1" s="13">
        <v>40000</v>
      </c>
      <c r="L1" s="10" t="s">
        <v>98</v>
      </c>
      <c r="M1" s="14">
        <v>0.05</v>
      </c>
      <c r="N1" s="10" t="s">
        <v>99</v>
      </c>
    </row>
    <row r="2" spans="1:14" x14ac:dyDescent="0.25">
      <c r="A2" s="10" t="s">
        <v>64</v>
      </c>
      <c r="B2" s="10">
        <v>55</v>
      </c>
      <c r="C2" s="10" t="s">
        <v>65</v>
      </c>
      <c r="D2" s="10" t="s">
        <v>66</v>
      </c>
      <c r="J2" s="10" t="s">
        <v>97</v>
      </c>
      <c r="K2" s="13">
        <v>30000</v>
      </c>
      <c r="L2" s="10" t="s">
        <v>98</v>
      </c>
      <c r="M2" s="14">
        <v>7.0000000000000007E-2</v>
      </c>
      <c r="N2" s="10" t="s">
        <v>99</v>
      </c>
    </row>
    <row r="3" spans="1:14" x14ac:dyDescent="0.25">
      <c r="A3" s="10" t="s">
        <v>64</v>
      </c>
      <c r="B3" s="10">
        <v>86</v>
      </c>
      <c r="C3" s="10" t="s">
        <v>65</v>
      </c>
      <c r="D3" s="10" t="s">
        <v>67</v>
      </c>
      <c r="J3" s="10" t="s">
        <v>97</v>
      </c>
      <c r="K3" s="13">
        <v>20000</v>
      </c>
      <c r="L3" s="10" t="s">
        <v>98</v>
      </c>
      <c r="M3" s="14">
        <v>0.09</v>
      </c>
      <c r="N3" s="10" t="s">
        <v>99</v>
      </c>
    </row>
    <row r="4" spans="1:14" x14ac:dyDescent="0.25">
      <c r="A4" s="10" t="s">
        <v>68</v>
      </c>
      <c r="J4" s="10" t="s">
        <v>97</v>
      </c>
      <c r="K4" s="13">
        <v>10000</v>
      </c>
      <c r="L4" s="10" t="s">
        <v>98</v>
      </c>
      <c r="M4" s="14">
        <v>0.15</v>
      </c>
      <c r="N4" s="10" t="s">
        <v>99</v>
      </c>
    </row>
    <row r="5" spans="1:14" x14ac:dyDescent="0.25">
      <c r="E5" s="11" t="s">
        <v>91</v>
      </c>
      <c r="F5" s="11" t="s">
        <v>92</v>
      </c>
      <c r="G5" s="11" t="s">
        <v>93</v>
      </c>
      <c r="J5" s="10" t="s">
        <v>196</v>
      </c>
      <c r="M5" s="14">
        <v>0.18</v>
      </c>
      <c r="N5" s="10" t="s">
        <v>99</v>
      </c>
    </row>
    <row r="6" spans="1:14" x14ac:dyDescent="0.25">
      <c r="C6" s="10" t="s">
        <v>195</v>
      </c>
      <c r="E6" s="10" t="s">
        <v>70</v>
      </c>
      <c r="F6" s="10">
        <v>49</v>
      </c>
      <c r="G6" s="10" t="str">
        <f>IF(F6&gt;=86,"Red Ball",IF(F6&gt;=55,"Green Ball","White Ball"))</f>
        <v>White Ball</v>
      </c>
      <c r="J6" s="10" t="s">
        <v>197</v>
      </c>
      <c r="K6" s="15" t="s">
        <v>199</v>
      </c>
    </row>
    <row r="7" spans="1:14" x14ac:dyDescent="0.25">
      <c r="E7" s="10" t="s">
        <v>71</v>
      </c>
      <c r="F7" s="10">
        <v>46</v>
      </c>
      <c r="G7" s="10" t="str">
        <f>IF(F7&gt;=86,"Red Ball",IF(F7&gt;=55,"Green Ball","White Ball"))</f>
        <v>White Ball</v>
      </c>
      <c r="K7" s="15"/>
      <c r="L7" s="10" t="s">
        <v>198</v>
      </c>
    </row>
    <row r="8" spans="1:14" x14ac:dyDescent="0.25">
      <c r="E8" s="10" t="s">
        <v>72</v>
      </c>
      <c r="F8" s="10">
        <v>62</v>
      </c>
      <c r="G8" s="10" t="str">
        <f>IF(F8&gt;=86,"Red Ball",IF(F8&gt;=55,"Green Ball","White Ball"))</f>
        <v>Green Ball</v>
      </c>
    </row>
    <row r="9" spans="1:14" x14ac:dyDescent="0.25">
      <c r="E9" s="10" t="s">
        <v>73</v>
      </c>
      <c r="F9" s="10">
        <v>63</v>
      </c>
      <c r="G9" s="10" t="str">
        <f t="shared" ref="G9:G27" si="0">IF(F9&gt;=86,"Red Ball",IF(F9&gt;=55,"Green Ball","White Ball"))</f>
        <v>Green Ball</v>
      </c>
      <c r="I9" s="11" t="s">
        <v>91</v>
      </c>
      <c r="J9" s="11" t="s">
        <v>94</v>
      </c>
      <c r="K9" s="11" t="s">
        <v>95</v>
      </c>
      <c r="L9" s="11" t="s">
        <v>96</v>
      </c>
    </row>
    <row r="10" spans="1:14" x14ac:dyDescent="0.25">
      <c r="E10" s="10" t="s">
        <v>74</v>
      </c>
      <c r="F10" s="10">
        <v>64</v>
      </c>
      <c r="G10" s="10" t="str">
        <f t="shared" si="0"/>
        <v>Green Ball</v>
      </c>
      <c r="I10" s="10" t="s">
        <v>100</v>
      </c>
      <c r="J10" s="10">
        <v>30440</v>
      </c>
      <c r="K10" s="10">
        <f>IF(J10&gt;=40000,J10*5%,IF(J10&gt;=30000,J10*7%,IF(J10&gt;=20000,J10*9%,IF(J10&gt;=10000,J10*15%,J10*18%))))</f>
        <v>2130.8000000000002</v>
      </c>
    </row>
    <row r="11" spans="1:14" x14ac:dyDescent="0.25">
      <c r="E11" s="10" t="s">
        <v>75</v>
      </c>
      <c r="F11" s="10">
        <v>62</v>
      </c>
      <c r="G11" s="10" t="str">
        <f t="shared" si="0"/>
        <v>Green Ball</v>
      </c>
      <c r="I11" s="10" t="s">
        <v>101</v>
      </c>
      <c r="J11" s="10">
        <v>25522</v>
      </c>
      <c r="K11" s="10">
        <f t="shared" ref="K11:K28" si="1">IF(J11&gt;=40000,J11*5%,IF(J11&gt;=30000,J11*7%,IF(J11&gt;=20000,J11*9%,IF(J11&gt;=10000,J11*15%,J11*18%))))</f>
        <v>2296.98</v>
      </c>
    </row>
    <row r="12" spans="1:14" x14ac:dyDescent="0.25">
      <c r="E12" s="10" t="s">
        <v>69</v>
      </c>
      <c r="F12" s="10">
        <v>50</v>
      </c>
      <c r="G12" s="10" t="str">
        <f t="shared" si="0"/>
        <v>White Ball</v>
      </c>
      <c r="I12" s="10" t="s">
        <v>102</v>
      </c>
      <c r="J12" s="10">
        <v>11885</v>
      </c>
      <c r="K12" s="10">
        <f t="shared" si="1"/>
        <v>1782.75</v>
      </c>
    </row>
    <row r="13" spans="1:14" x14ac:dyDescent="0.25">
      <c r="E13" s="10" t="s">
        <v>76</v>
      </c>
      <c r="F13" s="10">
        <v>50</v>
      </c>
      <c r="G13" s="10" t="str">
        <f t="shared" si="0"/>
        <v>White Ball</v>
      </c>
      <c r="I13" s="10" t="s">
        <v>103</v>
      </c>
      <c r="J13" s="10">
        <v>18713</v>
      </c>
      <c r="K13" s="10">
        <f t="shared" si="1"/>
        <v>2806.95</v>
      </c>
    </row>
    <row r="14" spans="1:14" x14ac:dyDescent="0.25">
      <c r="E14" s="10" t="s">
        <v>77</v>
      </c>
      <c r="F14" s="10">
        <v>52</v>
      </c>
      <c r="G14" s="10" t="str">
        <f t="shared" si="0"/>
        <v>White Ball</v>
      </c>
      <c r="I14" s="10" t="s">
        <v>104</v>
      </c>
      <c r="J14" s="10">
        <v>9740</v>
      </c>
      <c r="K14" s="10">
        <f t="shared" si="1"/>
        <v>1753.2</v>
      </c>
    </row>
    <row r="15" spans="1:14" x14ac:dyDescent="0.25">
      <c r="E15" s="10" t="s">
        <v>78</v>
      </c>
      <c r="F15" s="10">
        <v>61</v>
      </c>
      <c r="G15" s="10" t="str">
        <f t="shared" si="0"/>
        <v>Green Ball</v>
      </c>
      <c r="I15" s="10" t="s">
        <v>105</v>
      </c>
      <c r="J15" s="10">
        <v>37558</v>
      </c>
      <c r="K15" s="10">
        <f t="shared" si="1"/>
        <v>2629.0600000000004</v>
      </c>
    </row>
    <row r="16" spans="1:14" x14ac:dyDescent="0.25">
      <c r="E16" s="10" t="s">
        <v>79</v>
      </c>
      <c r="F16" s="10">
        <v>45</v>
      </c>
      <c r="G16" s="10" t="str">
        <f t="shared" si="0"/>
        <v>White Ball</v>
      </c>
      <c r="I16" s="10" t="s">
        <v>106</v>
      </c>
      <c r="J16" s="10">
        <v>25756</v>
      </c>
      <c r="K16" s="10">
        <f t="shared" si="1"/>
        <v>2318.04</v>
      </c>
    </row>
    <row r="17" spans="5:11" x14ac:dyDescent="0.25">
      <c r="E17" s="10" t="s">
        <v>80</v>
      </c>
      <c r="F17" s="10">
        <v>65</v>
      </c>
      <c r="G17" s="10" t="str">
        <f t="shared" si="0"/>
        <v>Green Ball</v>
      </c>
      <c r="I17" s="10" t="s">
        <v>107</v>
      </c>
      <c r="J17" s="10">
        <v>41733</v>
      </c>
      <c r="K17" s="10">
        <f t="shared" si="1"/>
        <v>2086.65</v>
      </c>
    </row>
    <row r="18" spans="5:11" x14ac:dyDescent="0.25">
      <c r="E18" s="10" t="s">
        <v>81</v>
      </c>
      <c r="F18" s="10">
        <v>77</v>
      </c>
      <c r="G18" s="10" t="str">
        <f t="shared" si="0"/>
        <v>Green Ball</v>
      </c>
      <c r="I18" s="10" t="s">
        <v>108</v>
      </c>
      <c r="J18" s="10">
        <v>27150</v>
      </c>
      <c r="K18" s="10">
        <f t="shared" si="1"/>
        <v>2443.5</v>
      </c>
    </row>
    <row r="19" spans="5:11" x14ac:dyDescent="0.25">
      <c r="E19" s="10" t="s">
        <v>82</v>
      </c>
      <c r="F19" s="10">
        <v>52</v>
      </c>
      <c r="G19" s="10" t="str">
        <f t="shared" si="0"/>
        <v>White Ball</v>
      </c>
      <c r="I19" s="10" t="s">
        <v>109</v>
      </c>
      <c r="J19" s="10">
        <v>32173</v>
      </c>
      <c r="K19" s="10">
        <f t="shared" si="1"/>
        <v>2252.11</v>
      </c>
    </row>
    <row r="20" spans="5:11" x14ac:dyDescent="0.25">
      <c r="E20" s="10" t="s">
        <v>83</v>
      </c>
      <c r="F20" s="10">
        <v>50</v>
      </c>
      <c r="G20" s="10" t="str">
        <f t="shared" si="0"/>
        <v>White Ball</v>
      </c>
      <c r="I20" s="10" t="s">
        <v>110</v>
      </c>
      <c r="J20" s="10">
        <v>26237</v>
      </c>
      <c r="K20" s="10">
        <f t="shared" si="1"/>
        <v>2361.33</v>
      </c>
    </row>
    <row r="21" spans="5:11" x14ac:dyDescent="0.25">
      <c r="E21" s="10" t="s">
        <v>84</v>
      </c>
      <c r="F21" s="10">
        <v>72</v>
      </c>
      <c r="G21" s="10" t="str">
        <f t="shared" si="0"/>
        <v>Green Ball</v>
      </c>
      <c r="I21" s="10" t="s">
        <v>111</v>
      </c>
      <c r="J21" s="10">
        <v>41748</v>
      </c>
      <c r="K21" s="10">
        <f t="shared" si="1"/>
        <v>2087.4</v>
      </c>
    </row>
    <row r="22" spans="5:11" x14ac:dyDescent="0.25">
      <c r="E22" s="10" t="s">
        <v>85</v>
      </c>
      <c r="F22" s="10">
        <v>58</v>
      </c>
      <c r="G22" s="10" t="str">
        <f t="shared" si="0"/>
        <v>Green Ball</v>
      </c>
      <c r="I22" s="10" t="s">
        <v>112</v>
      </c>
      <c r="J22" s="10">
        <v>28938</v>
      </c>
      <c r="K22" s="10">
        <f t="shared" si="1"/>
        <v>2604.42</v>
      </c>
    </row>
    <row r="23" spans="5:11" x14ac:dyDescent="0.25">
      <c r="E23" s="10" t="s">
        <v>86</v>
      </c>
      <c r="F23" s="10">
        <v>47</v>
      </c>
      <c r="G23" s="10" t="str">
        <f t="shared" si="0"/>
        <v>White Ball</v>
      </c>
      <c r="I23" s="10" t="s">
        <v>113</v>
      </c>
      <c r="J23" s="10">
        <v>33638</v>
      </c>
      <c r="K23" s="10">
        <f t="shared" si="1"/>
        <v>2354.6600000000003</v>
      </c>
    </row>
    <row r="24" spans="5:11" x14ac:dyDescent="0.25">
      <c r="E24" s="10" t="s">
        <v>87</v>
      </c>
      <c r="F24" s="10">
        <v>93</v>
      </c>
      <c r="G24" s="10" t="str">
        <f t="shared" si="0"/>
        <v>Red Ball</v>
      </c>
      <c r="I24" s="10" t="s">
        <v>114</v>
      </c>
      <c r="J24" s="10">
        <v>29168</v>
      </c>
      <c r="K24" s="10">
        <f t="shared" si="1"/>
        <v>2625.12</v>
      </c>
    </row>
    <row r="25" spans="5:11" x14ac:dyDescent="0.25">
      <c r="E25" s="10" t="s">
        <v>88</v>
      </c>
      <c r="F25" s="10">
        <v>77</v>
      </c>
      <c r="G25" s="10" t="str">
        <f t="shared" si="0"/>
        <v>Green Ball</v>
      </c>
      <c r="I25" s="10" t="s">
        <v>115</v>
      </c>
      <c r="J25" s="10">
        <v>13940</v>
      </c>
      <c r="K25" s="10">
        <f t="shared" si="1"/>
        <v>2091</v>
      </c>
    </row>
    <row r="26" spans="5:11" x14ac:dyDescent="0.25">
      <c r="E26" s="10" t="s">
        <v>89</v>
      </c>
      <c r="F26" s="10">
        <v>45</v>
      </c>
      <c r="G26" s="10" t="str">
        <f t="shared" si="0"/>
        <v>White Ball</v>
      </c>
      <c r="I26" s="10" t="s">
        <v>116</v>
      </c>
      <c r="J26" s="10">
        <v>25935</v>
      </c>
      <c r="K26" s="10">
        <f t="shared" si="1"/>
        <v>2334.15</v>
      </c>
    </row>
    <row r="27" spans="5:11" x14ac:dyDescent="0.25">
      <c r="E27" s="10" t="s">
        <v>90</v>
      </c>
      <c r="F27" s="10">
        <v>95</v>
      </c>
      <c r="G27" s="10" t="str">
        <f t="shared" si="0"/>
        <v>Red Ball</v>
      </c>
      <c r="I27" s="10" t="s">
        <v>117</v>
      </c>
      <c r="J27" s="10">
        <v>29895</v>
      </c>
      <c r="K27" s="10">
        <f t="shared" si="1"/>
        <v>2690.5499999999997</v>
      </c>
    </row>
    <row r="28" spans="5:11" x14ac:dyDescent="0.25">
      <c r="I28" s="10" t="s">
        <v>118</v>
      </c>
      <c r="J28" s="10">
        <v>29960</v>
      </c>
      <c r="K28" s="10">
        <f t="shared" si="1"/>
        <v>2696.4</v>
      </c>
    </row>
  </sheetData>
  <sheetProtection selectLockedCells="1"/>
  <hyperlinks>
    <hyperlink ref="A1" r:id="rId1" xr:uid="{C99B6911-9917-4019-AB01-0C81545D82DA}"/>
  </hyperlinks>
  <pageMargins left="0.7" right="0.7" top="0.75" bottom="0.75" header="0.3" footer="0.3"/>
  <pageSetup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45A42-9BB5-41B6-AE8F-1BFAA8214ABC}">
  <dimension ref="A1:I18"/>
  <sheetViews>
    <sheetView workbookViewId="0">
      <selection activeCell="L12" sqref="L12"/>
    </sheetView>
  </sheetViews>
  <sheetFormatPr defaultRowHeight="15" x14ac:dyDescent="0.25"/>
  <sheetData>
    <row r="1" spans="1:9" ht="18.75" x14ac:dyDescent="0.3">
      <c r="A1" s="16" t="s">
        <v>119</v>
      </c>
      <c r="G1" s="30" t="s">
        <v>231</v>
      </c>
    </row>
    <row r="2" spans="1:9" x14ac:dyDescent="0.25">
      <c r="A2" s="18" t="s">
        <v>92</v>
      </c>
      <c r="B2" s="18" t="s">
        <v>120</v>
      </c>
      <c r="C2" s="18" t="s">
        <v>121</v>
      </c>
    </row>
    <row r="3" spans="1:9" x14ac:dyDescent="0.25">
      <c r="A3">
        <v>816</v>
      </c>
      <c r="B3" s="17">
        <v>0.09</v>
      </c>
      <c r="C3">
        <f>A3*B3</f>
        <v>73.44</v>
      </c>
      <c r="G3">
        <v>816</v>
      </c>
      <c r="H3" s="17">
        <v>0.09</v>
      </c>
      <c r="I3">
        <f>G3*$H$3</f>
        <v>73.44</v>
      </c>
    </row>
    <row r="4" spans="1:9" x14ac:dyDescent="0.25">
      <c r="A4">
        <v>909</v>
      </c>
      <c r="B4" s="17">
        <v>0.09</v>
      </c>
      <c r="C4">
        <f t="shared" ref="C4:C18" si="0">A4*B4</f>
        <v>81.81</v>
      </c>
      <c r="G4">
        <v>909</v>
      </c>
      <c r="I4">
        <f>G4*$H$3</f>
        <v>81.81</v>
      </c>
    </row>
    <row r="5" spans="1:9" x14ac:dyDescent="0.25">
      <c r="A5">
        <v>784</v>
      </c>
      <c r="B5" s="17">
        <v>0.09</v>
      </c>
      <c r="C5">
        <f t="shared" si="0"/>
        <v>70.56</v>
      </c>
      <c r="G5">
        <v>784</v>
      </c>
      <c r="I5">
        <f t="shared" ref="I5:I18" si="1">G5*$H$3</f>
        <v>70.56</v>
      </c>
    </row>
    <row r="6" spans="1:9" x14ac:dyDescent="0.25">
      <c r="A6">
        <v>300</v>
      </c>
      <c r="B6" s="17">
        <v>0.09</v>
      </c>
      <c r="C6">
        <f t="shared" si="0"/>
        <v>27</v>
      </c>
      <c r="G6">
        <v>300</v>
      </c>
      <c r="I6">
        <f t="shared" si="1"/>
        <v>27</v>
      </c>
    </row>
    <row r="7" spans="1:9" x14ac:dyDescent="0.25">
      <c r="A7">
        <v>397</v>
      </c>
      <c r="B7" s="17">
        <v>0.09</v>
      </c>
      <c r="C7">
        <f t="shared" si="0"/>
        <v>35.729999999999997</v>
      </c>
      <c r="G7">
        <v>397</v>
      </c>
      <c r="I7">
        <f t="shared" si="1"/>
        <v>35.729999999999997</v>
      </c>
    </row>
    <row r="8" spans="1:9" x14ac:dyDescent="0.25">
      <c r="A8">
        <v>742</v>
      </c>
      <c r="B8" s="17">
        <v>0.09</v>
      </c>
      <c r="C8">
        <f t="shared" si="0"/>
        <v>66.78</v>
      </c>
      <c r="G8">
        <v>742</v>
      </c>
      <c r="I8">
        <f t="shared" si="1"/>
        <v>66.78</v>
      </c>
    </row>
    <row r="9" spans="1:9" x14ac:dyDescent="0.25">
      <c r="A9">
        <v>840</v>
      </c>
      <c r="B9" s="17">
        <v>0.09</v>
      </c>
      <c r="C9">
        <f t="shared" si="0"/>
        <v>75.599999999999994</v>
      </c>
      <c r="G9">
        <v>840</v>
      </c>
      <c r="I9">
        <f t="shared" si="1"/>
        <v>75.599999999999994</v>
      </c>
    </row>
    <row r="10" spans="1:9" x14ac:dyDescent="0.25">
      <c r="A10">
        <v>202</v>
      </c>
      <c r="B10" s="17">
        <v>0.09</v>
      </c>
      <c r="C10">
        <f t="shared" si="0"/>
        <v>18.18</v>
      </c>
      <c r="G10">
        <v>202</v>
      </c>
      <c r="I10">
        <f t="shared" si="1"/>
        <v>18.18</v>
      </c>
    </row>
    <row r="11" spans="1:9" x14ac:dyDescent="0.25">
      <c r="A11">
        <v>255</v>
      </c>
      <c r="B11" s="17">
        <v>0.09</v>
      </c>
      <c r="C11">
        <f t="shared" si="0"/>
        <v>22.95</v>
      </c>
      <c r="G11">
        <v>255</v>
      </c>
      <c r="I11">
        <f t="shared" si="1"/>
        <v>22.95</v>
      </c>
    </row>
    <row r="12" spans="1:9" x14ac:dyDescent="0.25">
      <c r="A12">
        <v>307</v>
      </c>
      <c r="B12" s="17">
        <v>0.09</v>
      </c>
      <c r="C12">
        <f t="shared" si="0"/>
        <v>27.63</v>
      </c>
      <c r="G12">
        <v>307</v>
      </c>
      <c r="I12">
        <f t="shared" si="1"/>
        <v>27.63</v>
      </c>
    </row>
    <row r="13" spans="1:9" x14ac:dyDescent="0.25">
      <c r="A13">
        <v>840</v>
      </c>
      <c r="B13" s="17">
        <v>0.09</v>
      </c>
      <c r="C13">
        <f t="shared" si="0"/>
        <v>75.599999999999994</v>
      </c>
      <c r="G13">
        <v>840</v>
      </c>
      <c r="I13">
        <f t="shared" si="1"/>
        <v>75.599999999999994</v>
      </c>
    </row>
    <row r="14" spans="1:9" x14ac:dyDescent="0.25">
      <c r="A14">
        <v>532</v>
      </c>
      <c r="B14" s="17">
        <v>0.09</v>
      </c>
      <c r="C14">
        <f t="shared" si="0"/>
        <v>47.879999999999995</v>
      </c>
      <c r="G14">
        <v>532</v>
      </c>
      <c r="I14">
        <f t="shared" si="1"/>
        <v>47.879999999999995</v>
      </c>
    </row>
    <row r="15" spans="1:9" x14ac:dyDescent="0.25">
      <c r="A15">
        <v>503</v>
      </c>
      <c r="B15" s="17">
        <v>0.09</v>
      </c>
      <c r="C15">
        <f t="shared" si="0"/>
        <v>45.269999999999996</v>
      </c>
      <c r="G15">
        <v>503</v>
      </c>
      <c r="I15">
        <f t="shared" si="1"/>
        <v>45.269999999999996</v>
      </c>
    </row>
    <row r="16" spans="1:9" x14ac:dyDescent="0.25">
      <c r="A16">
        <v>915</v>
      </c>
      <c r="B16" s="17">
        <v>0.09</v>
      </c>
      <c r="C16">
        <f t="shared" si="0"/>
        <v>82.35</v>
      </c>
      <c r="G16">
        <v>915</v>
      </c>
      <c r="I16">
        <f t="shared" si="1"/>
        <v>82.35</v>
      </c>
    </row>
    <row r="17" spans="1:9" x14ac:dyDescent="0.25">
      <c r="A17">
        <v>976</v>
      </c>
      <c r="B17" s="17">
        <v>0.09</v>
      </c>
      <c r="C17">
        <f t="shared" si="0"/>
        <v>87.84</v>
      </c>
      <c r="G17">
        <v>976</v>
      </c>
      <c r="I17">
        <f t="shared" si="1"/>
        <v>87.84</v>
      </c>
    </row>
    <row r="18" spans="1:9" x14ac:dyDescent="0.25">
      <c r="A18">
        <v>987</v>
      </c>
      <c r="B18" s="17">
        <v>0.09</v>
      </c>
      <c r="C18">
        <f t="shared" si="0"/>
        <v>88.83</v>
      </c>
      <c r="G18">
        <v>987</v>
      </c>
      <c r="I18">
        <f t="shared" si="1"/>
        <v>88.83</v>
      </c>
    </row>
  </sheetData>
  <hyperlinks>
    <hyperlink ref="G1" r:id="rId1" xr:uid="{338D0BEC-37C7-46EA-BF1D-B78D5323B92B}"/>
  </hyperlinks>
  <pageMargins left="0.7" right="0.7" top="0.75" bottom="0.75" header="0.3" footer="0.3"/>
  <pageSetup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68C1-FDC5-45C1-9120-F3CC865409D4}">
  <dimension ref="A1:AD36"/>
  <sheetViews>
    <sheetView topLeftCell="A10" zoomScale="85" zoomScaleNormal="85" workbookViewId="0">
      <selection activeCell="A28" sqref="A28"/>
    </sheetView>
  </sheetViews>
  <sheetFormatPr defaultRowHeight="15" x14ac:dyDescent="0.25"/>
  <cols>
    <col min="1" max="1" width="13.42578125" style="10" bestFit="1" customWidth="1"/>
    <col min="2" max="2" width="17.5703125" style="10" customWidth="1"/>
    <col min="3" max="4" width="9.140625" style="10"/>
    <col min="5" max="5" width="5" style="10" customWidth="1"/>
    <col min="6" max="6" width="10.5703125" style="10" bestFit="1" customWidth="1"/>
    <col min="7" max="7" width="5" style="10" customWidth="1"/>
    <col min="8" max="8" width="10.5703125" style="10" bestFit="1" customWidth="1"/>
    <col min="9" max="9" width="5" style="10" customWidth="1"/>
    <col min="10" max="10" width="10" style="10" customWidth="1"/>
    <col min="11" max="11" width="5" style="10" customWidth="1"/>
    <col min="12" max="12" width="10.5703125" style="10" bestFit="1" customWidth="1"/>
    <col min="13" max="13" width="5" style="10" customWidth="1"/>
    <col min="14" max="14" width="10.5703125" style="10" bestFit="1" customWidth="1"/>
    <col min="15" max="15" width="5" style="10" customWidth="1"/>
    <col min="16" max="16" width="10.5703125" style="10" bestFit="1" customWidth="1"/>
    <col min="17" max="17" width="5" style="10" customWidth="1"/>
    <col min="18" max="18" width="10.5703125" style="10" bestFit="1" customWidth="1"/>
    <col min="19" max="19" width="5" style="10" customWidth="1"/>
    <col min="20" max="20" width="10.5703125" style="10" bestFit="1" customWidth="1"/>
    <col min="21" max="21" width="5" style="10" customWidth="1"/>
    <col min="22" max="22" width="10.5703125" style="10" bestFit="1" customWidth="1"/>
    <col min="23" max="23" width="5" style="10" customWidth="1"/>
    <col min="24" max="24" width="10.5703125" style="10" bestFit="1" customWidth="1"/>
    <col min="25" max="26" width="9.140625" style="10"/>
    <col min="27" max="27" width="10.140625" style="10" bestFit="1" customWidth="1"/>
    <col min="28" max="28" width="9.140625" style="10"/>
    <col min="29" max="29" width="9.42578125" style="10" bestFit="1" customWidth="1"/>
    <col min="30" max="30" width="12" style="10" bestFit="1" customWidth="1"/>
    <col min="31" max="16384" width="9.140625" style="10"/>
  </cols>
  <sheetData>
    <row r="1" spans="1:30" x14ac:dyDescent="0.25">
      <c r="J1" s="10" t="s">
        <v>150</v>
      </c>
      <c r="AC1" s="10" t="s">
        <v>153</v>
      </c>
      <c r="AD1" s="23" t="s">
        <v>157</v>
      </c>
    </row>
    <row r="2" spans="1:30" x14ac:dyDescent="0.25">
      <c r="B2" s="10" t="s">
        <v>122</v>
      </c>
      <c r="J2" s="10" t="s">
        <v>146</v>
      </c>
      <c r="AC2" s="10" t="s">
        <v>154</v>
      </c>
      <c r="AD2" s="23" t="s">
        <v>11</v>
      </c>
    </row>
    <row r="3" spans="1:30" x14ac:dyDescent="0.25">
      <c r="B3" s="10" t="s">
        <v>123</v>
      </c>
      <c r="J3" s="10" t="s">
        <v>147</v>
      </c>
      <c r="AC3" s="10" t="s">
        <v>158</v>
      </c>
      <c r="AD3" s="23" t="s">
        <v>159</v>
      </c>
    </row>
    <row r="4" spans="1:30" x14ac:dyDescent="0.25">
      <c r="B4" s="10" t="s">
        <v>124</v>
      </c>
      <c r="J4" s="10" t="s">
        <v>148</v>
      </c>
      <c r="AB4" s="48" t="s">
        <v>160</v>
      </c>
      <c r="AC4" s="48"/>
      <c r="AD4" s="10">
        <v>1000</v>
      </c>
    </row>
    <row r="5" spans="1:30" ht="13.5" customHeight="1" x14ac:dyDescent="0.25">
      <c r="J5" s="10" t="s">
        <v>149</v>
      </c>
    </row>
    <row r="6" spans="1:30" s="19" customFormat="1" ht="23.25" customHeight="1" x14ac:dyDescent="0.25">
      <c r="A6" s="19" t="s">
        <v>91</v>
      </c>
      <c r="B6" s="19" t="s">
        <v>125</v>
      </c>
      <c r="C6" s="19" t="s">
        <v>126</v>
      </c>
      <c r="D6" s="20" t="s">
        <v>127</v>
      </c>
      <c r="E6" s="19">
        <v>1</v>
      </c>
      <c r="F6" s="19" t="s">
        <v>152</v>
      </c>
      <c r="G6" s="19">
        <v>2</v>
      </c>
      <c r="H6" s="19" t="s">
        <v>152</v>
      </c>
      <c r="I6" s="19">
        <v>3</v>
      </c>
      <c r="J6" s="19" t="s">
        <v>152</v>
      </c>
      <c r="K6" s="19">
        <v>4</v>
      </c>
      <c r="L6" s="19" t="s">
        <v>152</v>
      </c>
      <c r="M6" s="19">
        <v>5</v>
      </c>
      <c r="N6" s="19" t="s">
        <v>152</v>
      </c>
      <c r="O6" s="19">
        <v>6</v>
      </c>
      <c r="P6" s="19" t="s">
        <v>152</v>
      </c>
      <c r="Q6" s="19">
        <v>7</v>
      </c>
      <c r="R6" s="19" t="s">
        <v>152</v>
      </c>
      <c r="S6" s="19">
        <v>8</v>
      </c>
      <c r="T6" s="19" t="s">
        <v>152</v>
      </c>
      <c r="U6" s="19">
        <v>9</v>
      </c>
      <c r="V6" s="19" t="s">
        <v>152</v>
      </c>
      <c r="W6" s="19">
        <v>10</v>
      </c>
      <c r="X6" s="19" t="s">
        <v>152</v>
      </c>
      <c r="Y6" s="19" t="s">
        <v>153</v>
      </c>
      <c r="Z6" s="19" t="s">
        <v>154</v>
      </c>
      <c r="AA6" s="19" t="s">
        <v>155</v>
      </c>
      <c r="AB6" s="19" t="s">
        <v>96</v>
      </c>
      <c r="AC6" s="22" t="s">
        <v>161</v>
      </c>
      <c r="AD6" s="19" t="s">
        <v>156</v>
      </c>
    </row>
    <row r="7" spans="1:30" x14ac:dyDescent="0.25">
      <c r="A7" s="10" t="s">
        <v>128</v>
      </c>
      <c r="B7" s="10" t="s">
        <v>148</v>
      </c>
      <c r="C7" s="21">
        <v>500</v>
      </c>
      <c r="D7" s="21"/>
      <c r="E7" s="21" t="s">
        <v>157</v>
      </c>
      <c r="F7" s="21">
        <v>3</v>
      </c>
      <c r="G7" s="21" t="s">
        <v>11</v>
      </c>
      <c r="H7" s="21" t="s">
        <v>162</v>
      </c>
      <c r="I7" s="21" t="s">
        <v>159</v>
      </c>
      <c r="J7" s="21" t="s">
        <v>162</v>
      </c>
      <c r="K7" s="21" t="s">
        <v>11</v>
      </c>
      <c r="L7" s="21" t="s">
        <v>162</v>
      </c>
      <c r="M7" s="21" t="s">
        <v>11</v>
      </c>
      <c r="N7" s="21" t="s">
        <v>162</v>
      </c>
      <c r="O7" s="21" t="s">
        <v>11</v>
      </c>
      <c r="P7" s="21" t="s">
        <v>162</v>
      </c>
      <c r="Q7" s="21" t="s">
        <v>157</v>
      </c>
      <c r="R7" s="21">
        <v>4</v>
      </c>
      <c r="S7" s="21" t="s">
        <v>159</v>
      </c>
      <c r="T7" s="21" t="s">
        <v>162</v>
      </c>
      <c r="U7" s="21" t="s">
        <v>157</v>
      </c>
      <c r="V7" s="21">
        <v>4</v>
      </c>
      <c r="W7" s="21" t="s">
        <v>157</v>
      </c>
      <c r="X7" s="21">
        <v>0</v>
      </c>
      <c r="Y7" s="21"/>
      <c r="Z7" s="21"/>
      <c r="AA7" s="21"/>
      <c r="AB7" s="21"/>
      <c r="AC7" s="21"/>
      <c r="AD7" s="21"/>
    </row>
    <row r="8" spans="1:30" x14ac:dyDescent="0.25">
      <c r="A8" s="10" t="s">
        <v>129</v>
      </c>
      <c r="B8" s="10" t="s">
        <v>150</v>
      </c>
      <c r="C8" s="21">
        <v>500</v>
      </c>
      <c r="D8" s="21"/>
      <c r="E8" s="21" t="s">
        <v>157</v>
      </c>
      <c r="F8" s="21">
        <v>3</v>
      </c>
      <c r="G8" s="21" t="s">
        <v>159</v>
      </c>
      <c r="H8" s="21" t="s">
        <v>162</v>
      </c>
      <c r="I8" s="21" t="s">
        <v>157</v>
      </c>
      <c r="J8" s="21">
        <v>2</v>
      </c>
      <c r="K8" s="21" t="s">
        <v>157</v>
      </c>
      <c r="L8" s="21">
        <v>1</v>
      </c>
      <c r="M8" s="21" t="s">
        <v>11</v>
      </c>
      <c r="N8" s="21" t="s">
        <v>162</v>
      </c>
      <c r="O8" s="21" t="s">
        <v>11</v>
      </c>
      <c r="P8" s="21" t="s">
        <v>162</v>
      </c>
      <c r="Q8" s="21" t="s">
        <v>11</v>
      </c>
      <c r="R8" s="21" t="s">
        <v>162</v>
      </c>
      <c r="S8" s="21" t="s">
        <v>157</v>
      </c>
      <c r="T8" s="21">
        <v>2</v>
      </c>
      <c r="U8" s="21" t="s">
        <v>157</v>
      </c>
      <c r="V8" s="21">
        <v>2</v>
      </c>
      <c r="W8" s="21" t="s">
        <v>157</v>
      </c>
      <c r="X8" s="21">
        <v>1</v>
      </c>
      <c r="Y8" s="21"/>
      <c r="Z8" s="21"/>
      <c r="AA8" s="21"/>
      <c r="AB8" s="21"/>
      <c r="AC8" s="21"/>
      <c r="AD8" s="21"/>
    </row>
    <row r="9" spans="1:30" x14ac:dyDescent="0.25">
      <c r="A9" s="10" t="s">
        <v>130</v>
      </c>
      <c r="B9" s="10" t="s">
        <v>149</v>
      </c>
      <c r="C9" s="21">
        <v>500</v>
      </c>
      <c r="D9" s="21"/>
      <c r="E9" s="21" t="s">
        <v>159</v>
      </c>
      <c r="F9" s="21" t="s">
        <v>162</v>
      </c>
      <c r="G9" s="21" t="s">
        <v>157</v>
      </c>
      <c r="H9" s="21">
        <v>4</v>
      </c>
      <c r="I9" s="21" t="s">
        <v>159</v>
      </c>
      <c r="J9" s="21" t="s">
        <v>162</v>
      </c>
      <c r="K9" s="21" t="s">
        <v>159</v>
      </c>
      <c r="L9" s="21" t="s">
        <v>162</v>
      </c>
      <c r="M9" s="21" t="s">
        <v>157</v>
      </c>
      <c r="N9" s="21">
        <v>3</v>
      </c>
      <c r="O9" s="21" t="s">
        <v>157</v>
      </c>
      <c r="P9" s="21">
        <v>4</v>
      </c>
      <c r="Q9" s="21" t="s">
        <v>11</v>
      </c>
      <c r="R9" s="21" t="s">
        <v>162</v>
      </c>
      <c r="S9" s="21" t="s">
        <v>11</v>
      </c>
      <c r="T9" s="21" t="s">
        <v>162</v>
      </c>
      <c r="U9" s="21" t="s">
        <v>11</v>
      </c>
      <c r="V9" s="21" t="s">
        <v>162</v>
      </c>
      <c r="W9" s="21" t="s">
        <v>11</v>
      </c>
      <c r="X9" s="21" t="s">
        <v>162</v>
      </c>
      <c r="Y9" s="21"/>
      <c r="Z9" s="21"/>
      <c r="AA9" s="21"/>
      <c r="AB9" s="21"/>
      <c r="AC9" s="21"/>
      <c r="AD9" s="21"/>
    </row>
    <row r="10" spans="1:30" x14ac:dyDescent="0.25">
      <c r="A10" s="10" t="s">
        <v>131</v>
      </c>
      <c r="B10" s="10" t="s">
        <v>149</v>
      </c>
      <c r="C10" s="21">
        <v>600</v>
      </c>
      <c r="D10" s="21"/>
      <c r="E10" s="21" t="s">
        <v>11</v>
      </c>
      <c r="F10" s="21" t="s">
        <v>162</v>
      </c>
      <c r="G10" s="21" t="s">
        <v>11</v>
      </c>
      <c r="H10" s="21" t="s">
        <v>162</v>
      </c>
      <c r="I10" s="21" t="s">
        <v>11</v>
      </c>
      <c r="J10" s="21" t="s">
        <v>162</v>
      </c>
      <c r="K10" s="21" t="s">
        <v>157</v>
      </c>
      <c r="L10" s="21">
        <v>2</v>
      </c>
      <c r="M10" s="21" t="s">
        <v>157</v>
      </c>
      <c r="N10" s="21">
        <v>2</v>
      </c>
      <c r="O10" s="21" t="s">
        <v>157</v>
      </c>
      <c r="P10" s="21">
        <v>3</v>
      </c>
      <c r="Q10" s="21" t="s">
        <v>159</v>
      </c>
      <c r="R10" s="21" t="s">
        <v>162</v>
      </c>
      <c r="S10" s="21" t="s">
        <v>159</v>
      </c>
      <c r="T10" s="21" t="s">
        <v>162</v>
      </c>
      <c r="U10" s="21" t="s">
        <v>157</v>
      </c>
      <c r="V10" s="21">
        <v>4</v>
      </c>
      <c r="W10" s="21" t="s">
        <v>159</v>
      </c>
      <c r="X10" s="21" t="s">
        <v>162</v>
      </c>
      <c r="Y10" s="21"/>
      <c r="Z10" s="21"/>
      <c r="AA10" s="21"/>
      <c r="AB10" s="21"/>
      <c r="AC10" s="21"/>
      <c r="AD10" s="21"/>
    </row>
    <row r="11" spans="1:30" x14ac:dyDescent="0.25">
      <c r="A11" s="10" t="s">
        <v>132</v>
      </c>
      <c r="B11" s="10" t="s">
        <v>147</v>
      </c>
      <c r="C11" s="21">
        <v>600</v>
      </c>
      <c r="D11" s="21"/>
      <c r="E11" s="21" t="s">
        <v>159</v>
      </c>
      <c r="F11" s="21" t="s">
        <v>162</v>
      </c>
      <c r="G11" s="21" t="s">
        <v>157</v>
      </c>
      <c r="H11" s="21">
        <v>3</v>
      </c>
      <c r="I11" s="21" t="s">
        <v>11</v>
      </c>
      <c r="J11" s="21" t="s">
        <v>162</v>
      </c>
      <c r="K11" s="21" t="s">
        <v>159</v>
      </c>
      <c r="L11" s="21" t="s">
        <v>162</v>
      </c>
      <c r="M11" s="21" t="s">
        <v>157</v>
      </c>
      <c r="N11" s="21">
        <v>0</v>
      </c>
      <c r="O11" s="21" t="s">
        <v>157</v>
      </c>
      <c r="P11" s="21">
        <v>0</v>
      </c>
      <c r="Q11" s="21" t="s">
        <v>11</v>
      </c>
      <c r="R11" s="21" t="s">
        <v>162</v>
      </c>
      <c r="S11" s="21" t="s">
        <v>159</v>
      </c>
      <c r="T11" s="21" t="s">
        <v>162</v>
      </c>
      <c r="U11" s="21" t="s">
        <v>11</v>
      </c>
      <c r="V11" s="21" t="s">
        <v>162</v>
      </c>
      <c r="W11" s="21" t="s">
        <v>159</v>
      </c>
      <c r="X11" s="21" t="s">
        <v>162</v>
      </c>
      <c r="Y11" s="21"/>
      <c r="Z11" s="21"/>
      <c r="AA11" s="21"/>
      <c r="AB11" s="21"/>
      <c r="AC11" s="21"/>
      <c r="AD11" s="21"/>
    </row>
    <row r="12" spans="1:30" x14ac:dyDescent="0.25">
      <c r="A12" s="10" t="s">
        <v>133</v>
      </c>
      <c r="B12" s="10" t="s">
        <v>147</v>
      </c>
      <c r="C12" s="21">
        <v>600</v>
      </c>
      <c r="D12" s="21"/>
      <c r="E12" s="21" t="s">
        <v>157</v>
      </c>
      <c r="F12" s="21">
        <v>2</v>
      </c>
      <c r="G12" s="21" t="s">
        <v>157</v>
      </c>
      <c r="H12" s="21">
        <v>0</v>
      </c>
      <c r="I12" s="21" t="s">
        <v>159</v>
      </c>
      <c r="J12" s="21" t="s">
        <v>162</v>
      </c>
      <c r="K12" s="21" t="s">
        <v>11</v>
      </c>
      <c r="L12" s="21" t="s">
        <v>162</v>
      </c>
      <c r="M12" s="21" t="s">
        <v>159</v>
      </c>
      <c r="N12" s="21" t="s">
        <v>162</v>
      </c>
      <c r="O12" s="21" t="s">
        <v>11</v>
      </c>
      <c r="P12" s="21" t="s">
        <v>162</v>
      </c>
      <c r="Q12" s="21" t="s">
        <v>11</v>
      </c>
      <c r="R12" s="21" t="s">
        <v>162</v>
      </c>
      <c r="S12" s="21" t="s">
        <v>157</v>
      </c>
      <c r="T12" s="21">
        <v>4</v>
      </c>
      <c r="U12" s="21" t="s">
        <v>157</v>
      </c>
      <c r="V12" s="21">
        <v>1</v>
      </c>
      <c r="W12" s="21" t="s">
        <v>157</v>
      </c>
      <c r="X12" s="21">
        <v>4</v>
      </c>
      <c r="Y12" s="21"/>
      <c r="Z12" s="21"/>
      <c r="AA12" s="21"/>
      <c r="AB12" s="21"/>
      <c r="AC12" s="21"/>
      <c r="AD12" s="21"/>
    </row>
    <row r="13" spans="1:30" x14ac:dyDescent="0.25">
      <c r="A13" s="10" t="s">
        <v>134</v>
      </c>
      <c r="B13" s="10" t="s">
        <v>148</v>
      </c>
      <c r="C13" s="21">
        <v>600</v>
      </c>
      <c r="D13" s="21"/>
      <c r="E13" s="21" t="s">
        <v>157</v>
      </c>
      <c r="F13" s="21">
        <v>2</v>
      </c>
      <c r="G13" s="21" t="s">
        <v>159</v>
      </c>
      <c r="H13" s="21" t="s">
        <v>162</v>
      </c>
      <c r="I13" s="21" t="s">
        <v>11</v>
      </c>
      <c r="J13" s="21" t="s">
        <v>162</v>
      </c>
      <c r="K13" s="21" t="s">
        <v>11</v>
      </c>
      <c r="L13" s="21" t="s">
        <v>162</v>
      </c>
      <c r="M13" s="21" t="s">
        <v>11</v>
      </c>
      <c r="N13" s="21" t="s">
        <v>162</v>
      </c>
      <c r="O13" s="21" t="s">
        <v>157</v>
      </c>
      <c r="P13" s="21">
        <v>3</v>
      </c>
      <c r="Q13" s="21" t="s">
        <v>11</v>
      </c>
      <c r="R13" s="21" t="s">
        <v>162</v>
      </c>
      <c r="S13" s="21" t="s">
        <v>11</v>
      </c>
      <c r="T13" s="21" t="s">
        <v>162</v>
      </c>
      <c r="U13" s="21" t="s">
        <v>11</v>
      </c>
      <c r="V13" s="21" t="s">
        <v>162</v>
      </c>
      <c r="W13" s="21" t="s">
        <v>11</v>
      </c>
      <c r="X13" s="21" t="s">
        <v>162</v>
      </c>
      <c r="Y13" s="21"/>
      <c r="Z13" s="21"/>
      <c r="AA13" s="21"/>
      <c r="AB13" s="21"/>
      <c r="AC13" s="21"/>
      <c r="AD13" s="21"/>
    </row>
    <row r="14" spans="1:30" x14ac:dyDescent="0.25">
      <c r="A14" s="10" t="s">
        <v>135</v>
      </c>
      <c r="B14" s="10" t="s">
        <v>150</v>
      </c>
      <c r="C14" s="21">
        <v>500</v>
      </c>
      <c r="D14" s="21"/>
      <c r="E14" s="21" t="s">
        <v>159</v>
      </c>
      <c r="F14" s="21" t="s">
        <v>162</v>
      </c>
      <c r="G14" s="21" t="s">
        <v>157</v>
      </c>
      <c r="H14" s="21">
        <v>1</v>
      </c>
      <c r="I14" s="21" t="s">
        <v>11</v>
      </c>
      <c r="J14" s="21" t="s">
        <v>162</v>
      </c>
      <c r="K14" s="21" t="s">
        <v>157</v>
      </c>
      <c r="L14" s="21">
        <v>3</v>
      </c>
      <c r="M14" s="21" t="s">
        <v>157</v>
      </c>
      <c r="N14" s="21">
        <v>1</v>
      </c>
      <c r="O14" s="21" t="s">
        <v>11</v>
      </c>
      <c r="P14" s="21" t="s">
        <v>162</v>
      </c>
      <c r="Q14" s="21" t="s">
        <v>159</v>
      </c>
      <c r="R14" s="21" t="s">
        <v>162</v>
      </c>
      <c r="S14" s="21" t="s">
        <v>157</v>
      </c>
      <c r="T14" s="21">
        <v>4</v>
      </c>
      <c r="U14" s="21" t="s">
        <v>159</v>
      </c>
      <c r="V14" s="21" t="s">
        <v>162</v>
      </c>
      <c r="W14" s="21" t="s">
        <v>157</v>
      </c>
      <c r="X14" s="21">
        <v>0</v>
      </c>
      <c r="Y14" s="21"/>
      <c r="Z14" s="21"/>
      <c r="AA14" s="21"/>
      <c r="AB14" s="21"/>
      <c r="AC14" s="21"/>
      <c r="AD14" s="21"/>
    </row>
    <row r="15" spans="1:30" x14ac:dyDescent="0.25">
      <c r="A15" s="10" t="s">
        <v>136</v>
      </c>
      <c r="B15" s="10" t="s">
        <v>147</v>
      </c>
      <c r="C15" s="21">
        <v>500</v>
      </c>
      <c r="D15" s="21"/>
      <c r="E15" s="21" t="s">
        <v>159</v>
      </c>
      <c r="F15" s="21" t="s">
        <v>162</v>
      </c>
      <c r="G15" s="21" t="s">
        <v>11</v>
      </c>
      <c r="H15" s="21" t="s">
        <v>162</v>
      </c>
      <c r="I15" s="21" t="s">
        <v>11</v>
      </c>
      <c r="J15" s="21" t="s">
        <v>162</v>
      </c>
      <c r="K15" s="21" t="s">
        <v>11</v>
      </c>
      <c r="L15" s="21" t="s">
        <v>162</v>
      </c>
      <c r="M15" s="21" t="s">
        <v>11</v>
      </c>
      <c r="N15" s="21" t="s">
        <v>162</v>
      </c>
      <c r="O15" s="21" t="s">
        <v>157</v>
      </c>
      <c r="P15" s="21">
        <v>0</v>
      </c>
      <c r="Q15" s="21" t="s">
        <v>157</v>
      </c>
      <c r="R15" s="21">
        <v>0</v>
      </c>
      <c r="S15" s="21" t="s">
        <v>157</v>
      </c>
      <c r="T15" s="21">
        <v>2</v>
      </c>
      <c r="U15" s="21" t="s">
        <v>159</v>
      </c>
      <c r="V15" s="21" t="s">
        <v>162</v>
      </c>
      <c r="W15" s="21" t="s">
        <v>11</v>
      </c>
      <c r="X15" s="21" t="s">
        <v>162</v>
      </c>
      <c r="Y15" s="21"/>
      <c r="Z15" s="21"/>
      <c r="AA15" s="21"/>
      <c r="AB15" s="21"/>
      <c r="AC15" s="21"/>
      <c r="AD15" s="21"/>
    </row>
    <row r="16" spans="1:30" x14ac:dyDescent="0.25">
      <c r="A16" s="10" t="s">
        <v>137</v>
      </c>
      <c r="B16" s="10" t="s">
        <v>150</v>
      </c>
      <c r="C16" s="21">
        <v>500</v>
      </c>
      <c r="D16" s="21"/>
      <c r="E16" s="21" t="s">
        <v>157</v>
      </c>
      <c r="F16" s="21">
        <v>2</v>
      </c>
      <c r="G16" s="21" t="s">
        <v>11</v>
      </c>
      <c r="H16" s="21" t="s">
        <v>162</v>
      </c>
      <c r="I16" s="21" t="s">
        <v>157</v>
      </c>
      <c r="J16" s="21">
        <v>0</v>
      </c>
      <c r="K16" s="21" t="s">
        <v>157</v>
      </c>
      <c r="L16" s="21">
        <v>4</v>
      </c>
      <c r="M16" s="21" t="s">
        <v>11</v>
      </c>
      <c r="N16" s="21" t="s">
        <v>162</v>
      </c>
      <c r="O16" s="21" t="s">
        <v>159</v>
      </c>
      <c r="P16" s="21" t="s">
        <v>162</v>
      </c>
      <c r="Q16" s="21" t="s">
        <v>157</v>
      </c>
      <c r="R16" s="21">
        <v>2</v>
      </c>
      <c r="S16" s="21" t="s">
        <v>159</v>
      </c>
      <c r="T16" s="21" t="s">
        <v>162</v>
      </c>
      <c r="U16" s="21" t="s">
        <v>11</v>
      </c>
      <c r="V16" s="21" t="s">
        <v>162</v>
      </c>
      <c r="W16" s="21" t="s">
        <v>159</v>
      </c>
      <c r="X16" s="21" t="s">
        <v>162</v>
      </c>
      <c r="Y16" s="21"/>
      <c r="Z16" s="21"/>
      <c r="AA16" s="21"/>
      <c r="AB16" s="21"/>
      <c r="AC16" s="21"/>
      <c r="AD16" s="21"/>
    </row>
    <row r="17" spans="1:30" x14ac:dyDescent="0.25">
      <c r="A17" s="10" t="s">
        <v>138</v>
      </c>
      <c r="B17" s="10" t="s">
        <v>147</v>
      </c>
      <c r="C17" s="21">
        <v>500</v>
      </c>
      <c r="D17" s="21"/>
      <c r="E17" s="21" t="s">
        <v>157</v>
      </c>
      <c r="F17" s="21">
        <v>0</v>
      </c>
      <c r="G17" s="21" t="s">
        <v>11</v>
      </c>
      <c r="H17" s="21" t="s">
        <v>162</v>
      </c>
      <c r="I17" s="21" t="s">
        <v>11</v>
      </c>
      <c r="J17" s="21" t="s">
        <v>162</v>
      </c>
      <c r="K17" s="21" t="s">
        <v>11</v>
      </c>
      <c r="L17" s="21" t="s">
        <v>162</v>
      </c>
      <c r="M17" s="21" t="s">
        <v>159</v>
      </c>
      <c r="N17" s="21" t="s">
        <v>162</v>
      </c>
      <c r="O17" s="21" t="s">
        <v>157</v>
      </c>
      <c r="P17" s="21">
        <v>3</v>
      </c>
      <c r="Q17" s="21" t="s">
        <v>159</v>
      </c>
      <c r="R17" s="21" t="s">
        <v>162</v>
      </c>
      <c r="S17" s="21" t="s">
        <v>11</v>
      </c>
      <c r="T17" s="21" t="s">
        <v>162</v>
      </c>
      <c r="U17" s="21" t="s">
        <v>157</v>
      </c>
      <c r="V17" s="21">
        <v>1</v>
      </c>
      <c r="W17" s="21" t="s">
        <v>11</v>
      </c>
      <c r="X17" s="21" t="s">
        <v>162</v>
      </c>
      <c r="Y17" s="21"/>
      <c r="Z17" s="21"/>
      <c r="AA17" s="21"/>
      <c r="AB17" s="21"/>
      <c r="AC17" s="21"/>
      <c r="AD17" s="21"/>
    </row>
    <row r="18" spans="1:30" x14ac:dyDescent="0.25">
      <c r="A18" s="10" t="s">
        <v>139</v>
      </c>
      <c r="B18" s="10" t="s">
        <v>146</v>
      </c>
      <c r="C18" s="21">
        <v>500</v>
      </c>
      <c r="D18" s="21"/>
      <c r="E18" s="21" t="s">
        <v>157</v>
      </c>
      <c r="F18" s="21">
        <v>1</v>
      </c>
      <c r="G18" s="21" t="s">
        <v>159</v>
      </c>
      <c r="H18" s="21" t="s">
        <v>162</v>
      </c>
      <c r="I18" s="21" t="s">
        <v>157</v>
      </c>
      <c r="J18" s="21">
        <v>3</v>
      </c>
      <c r="K18" s="21" t="s">
        <v>11</v>
      </c>
      <c r="L18" s="21" t="s">
        <v>162</v>
      </c>
      <c r="M18" s="21" t="s">
        <v>11</v>
      </c>
      <c r="N18" s="21" t="s">
        <v>162</v>
      </c>
      <c r="O18" s="21" t="s">
        <v>159</v>
      </c>
      <c r="P18" s="21" t="s">
        <v>162</v>
      </c>
      <c r="Q18" s="21" t="s">
        <v>11</v>
      </c>
      <c r="R18" s="21" t="s">
        <v>162</v>
      </c>
      <c r="S18" s="21" t="s">
        <v>11</v>
      </c>
      <c r="T18" s="21" t="s">
        <v>162</v>
      </c>
      <c r="U18" s="21" t="s">
        <v>159</v>
      </c>
      <c r="V18" s="21" t="s">
        <v>162</v>
      </c>
      <c r="W18" s="21" t="s">
        <v>159</v>
      </c>
      <c r="X18" s="21" t="s">
        <v>162</v>
      </c>
      <c r="Y18" s="21"/>
      <c r="Z18" s="21"/>
      <c r="AA18" s="21"/>
      <c r="AB18" s="21"/>
      <c r="AC18" s="21"/>
      <c r="AD18" s="21"/>
    </row>
    <row r="19" spans="1:30" x14ac:dyDescent="0.25">
      <c r="A19" s="10" t="s">
        <v>140</v>
      </c>
      <c r="B19" s="10" t="s">
        <v>146</v>
      </c>
      <c r="C19" s="21">
        <v>600</v>
      </c>
      <c r="D19" s="21"/>
      <c r="E19" s="21" t="s">
        <v>159</v>
      </c>
      <c r="F19" s="21" t="s">
        <v>162</v>
      </c>
      <c r="G19" s="21" t="s">
        <v>11</v>
      </c>
      <c r="H19" s="21" t="s">
        <v>162</v>
      </c>
      <c r="I19" s="21" t="s">
        <v>157</v>
      </c>
      <c r="J19" s="21">
        <v>4</v>
      </c>
      <c r="K19" s="21" t="s">
        <v>159</v>
      </c>
      <c r="L19" s="21" t="s">
        <v>162</v>
      </c>
      <c r="M19" s="21" t="s">
        <v>159</v>
      </c>
      <c r="N19" s="21" t="s">
        <v>162</v>
      </c>
      <c r="O19" s="21" t="s">
        <v>11</v>
      </c>
      <c r="P19" s="21" t="s">
        <v>162</v>
      </c>
      <c r="Q19" s="21" t="s">
        <v>157</v>
      </c>
      <c r="R19" s="21">
        <v>1</v>
      </c>
      <c r="S19" s="21" t="s">
        <v>157</v>
      </c>
      <c r="T19" s="21">
        <v>4</v>
      </c>
      <c r="U19" s="21" t="s">
        <v>157</v>
      </c>
      <c r="V19" s="21">
        <v>3</v>
      </c>
      <c r="W19" s="21" t="s">
        <v>11</v>
      </c>
      <c r="X19" s="21" t="s">
        <v>162</v>
      </c>
      <c r="Y19" s="21"/>
      <c r="Z19" s="21"/>
      <c r="AA19" s="21"/>
      <c r="AB19" s="21"/>
      <c r="AC19" s="21"/>
      <c r="AD19" s="21"/>
    </row>
    <row r="20" spans="1:30" x14ac:dyDescent="0.25">
      <c r="A20" s="10" t="s">
        <v>141</v>
      </c>
      <c r="B20" s="10" t="s">
        <v>146</v>
      </c>
      <c r="C20" s="21">
        <v>600</v>
      </c>
      <c r="D20" s="21"/>
      <c r="E20" s="21" t="s">
        <v>11</v>
      </c>
      <c r="F20" s="21" t="s">
        <v>162</v>
      </c>
      <c r="G20" s="21" t="s">
        <v>11</v>
      </c>
      <c r="H20" s="21" t="s">
        <v>162</v>
      </c>
      <c r="I20" s="21" t="s">
        <v>157</v>
      </c>
      <c r="J20" s="21">
        <v>1</v>
      </c>
      <c r="K20" s="21" t="s">
        <v>157</v>
      </c>
      <c r="L20" s="21">
        <v>3</v>
      </c>
      <c r="M20" s="21" t="s">
        <v>159</v>
      </c>
      <c r="N20" s="21" t="s">
        <v>162</v>
      </c>
      <c r="O20" s="21" t="s">
        <v>11</v>
      </c>
      <c r="P20" s="21" t="s">
        <v>162</v>
      </c>
      <c r="Q20" s="21" t="s">
        <v>159</v>
      </c>
      <c r="R20" s="21" t="s">
        <v>162</v>
      </c>
      <c r="S20" s="21" t="s">
        <v>11</v>
      </c>
      <c r="T20" s="21" t="s">
        <v>162</v>
      </c>
      <c r="U20" s="21" t="s">
        <v>157</v>
      </c>
      <c r="V20" s="21">
        <v>2</v>
      </c>
      <c r="W20" s="21" t="s">
        <v>159</v>
      </c>
      <c r="X20" s="21" t="s">
        <v>162</v>
      </c>
      <c r="Y20" s="21"/>
      <c r="Z20" s="21"/>
      <c r="AA20" s="21"/>
      <c r="AB20" s="21"/>
      <c r="AC20" s="21"/>
      <c r="AD20" s="21"/>
    </row>
    <row r="21" spans="1:30" x14ac:dyDescent="0.25">
      <c r="A21" s="10" t="s">
        <v>142</v>
      </c>
      <c r="B21" s="10" t="s">
        <v>150</v>
      </c>
      <c r="C21" s="21">
        <v>600</v>
      </c>
      <c r="D21" s="21"/>
      <c r="E21" s="21" t="s">
        <v>159</v>
      </c>
      <c r="F21" s="21" t="s">
        <v>162</v>
      </c>
      <c r="G21" s="21" t="s">
        <v>157</v>
      </c>
      <c r="H21" s="21">
        <v>4</v>
      </c>
      <c r="I21" s="21" t="s">
        <v>159</v>
      </c>
      <c r="J21" s="21" t="s">
        <v>162</v>
      </c>
      <c r="K21" s="21" t="s">
        <v>157</v>
      </c>
      <c r="L21" s="21">
        <v>1</v>
      </c>
      <c r="M21" s="21" t="s">
        <v>11</v>
      </c>
      <c r="N21" s="21" t="s">
        <v>162</v>
      </c>
      <c r="O21" s="21" t="s">
        <v>157</v>
      </c>
      <c r="P21" s="21">
        <v>0</v>
      </c>
      <c r="Q21" s="21" t="s">
        <v>159</v>
      </c>
      <c r="R21" s="21" t="s">
        <v>162</v>
      </c>
      <c r="S21" s="21" t="s">
        <v>157</v>
      </c>
      <c r="T21" s="21">
        <v>2</v>
      </c>
      <c r="U21" s="21" t="s">
        <v>157</v>
      </c>
      <c r="V21" s="21">
        <v>2</v>
      </c>
      <c r="W21" s="21" t="s">
        <v>157</v>
      </c>
      <c r="X21" s="21">
        <v>3</v>
      </c>
      <c r="Y21" s="21"/>
      <c r="Z21" s="21"/>
      <c r="AA21" s="21"/>
      <c r="AB21" s="21"/>
      <c r="AC21" s="21"/>
      <c r="AD21" s="21"/>
    </row>
    <row r="22" spans="1:30" x14ac:dyDescent="0.25">
      <c r="A22" s="10" t="s">
        <v>143</v>
      </c>
      <c r="B22" s="10" t="s">
        <v>149</v>
      </c>
      <c r="C22" s="21">
        <v>600</v>
      </c>
      <c r="D22" s="21"/>
      <c r="E22" s="21" t="s">
        <v>11</v>
      </c>
      <c r="F22" s="21" t="s">
        <v>162</v>
      </c>
      <c r="G22" s="21" t="s">
        <v>11</v>
      </c>
      <c r="H22" s="21" t="s">
        <v>162</v>
      </c>
      <c r="I22" s="21" t="s">
        <v>157</v>
      </c>
      <c r="J22" s="21">
        <v>4</v>
      </c>
      <c r="K22" s="21" t="s">
        <v>159</v>
      </c>
      <c r="L22" s="21" t="s">
        <v>162</v>
      </c>
      <c r="M22" s="21" t="s">
        <v>157</v>
      </c>
      <c r="N22" s="21">
        <v>0</v>
      </c>
      <c r="O22" s="21" t="s">
        <v>159</v>
      </c>
      <c r="P22" s="21" t="s">
        <v>162</v>
      </c>
      <c r="Q22" s="21" t="s">
        <v>11</v>
      </c>
      <c r="R22" s="21" t="s">
        <v>162</v>
      </c>
      <c r="S22" s="21" t="s">
        <v>11</v>
      </c>
      <c r="T22" s="21" t="s">
        <v>162</v>
      </c>
      <c r="U22" s="21" t="s">
        <v>11</v>
      </c>
      <c r="V22" s="21" t="s">
        <v>162</v>
      </c>
      <c r="W22" s="21" t="s">
        <v>157</v>
      </c>
      <c r="X22" s="21">
        <v>4</v>
      </c>
      <c r="Y22" s="21"/>
      <c r="Z22" s="21"/>
      <c r="AA22" s="21"/>
      <c r="AB22" s="21"/>
      <c r="AC22" s="21"/>
      <c r="AD22" s="21"/>
    </row>
    <row r="23" spans="1:30" x14ac:dyDescent="0.25">
      <c r="A23" s="10" t="s">
        <v>144</v>
      </c>
      <c r="B23" s="10" t="s">
        <v>149</v>
      </c>
      <c r="C23" s="21">
        <v>500</v>
      </c>
      <c r="D23" s="21"/>
      <c r="E23" s="21" t="s">
        <v>159</v>
      </c>
      <c r="F23" s="21" t="s">
        <v>162</v>
      </c>
      <c r="G23" s="21" t="s">
        <v>11</v>
      </c>
      <c r="H23" s="21" t="s">
        <v>162</v>
      </c>
      <c r="I23" s="21" t="s">
        <v>159</v>
      </c>
      <c r="J23" s="21" t="s">
        <v>162</v>
      </c>
      <c r="K23" s="21" t="s">
        <v>157</v>
      </c>
      <c r="L23" s="21">
        <v>4</v>
      </c>
      <c r="M23" s="21" t="s">
        <v>11</v>
      </c>
      <c r="N23" s="21" t="s">
        <v>162</v>
      </c>
      <c r="O23" s="21" t="s">
        <v>11</v>
      </c>
      <c r="P23" s="21" t="s">
        <v>162</v>
      </c>
      <c r="Q23" s="21" t="s">
        <v>159</v>
      </c>
      <c r="R23" s="21" t="s">
        <v>162</v>
      </c>
      <c r="S23" s="21" t="s">
        <v>159</v>
      </c>
      <c r="T23" s="21" t="s">
        <v>162</v>
      </c>
      <c r="U23" s="21" t="s">
        <v>11</v>
      </c>
      <c r="V23" s="21" t="s">
        <v>162</v>
      </c>
      <c r="W23" s="21" t="s">
        <v>159</v>
      </c>
      <c r="X23" s="21" t="s">
        <v>162</v>
      </c>
      <c r="Y23" s="21"/>
      <c r="Z23" s="21"/>
      <c r="AA23" s="21"/>
      <c r="AB23" s="21"/>
      <c r="AC23" s="21"/>
      <c r="AD23" s="21"/>
    </row>
    <row r="24" spans="1:30" x14ac:dyDescent="0.25">
      <c r="A24" s="10" t="s">
        <v>145</v>
      </c>
      <c r="B24" s="10" t="s">
        <v>149</v>
      </c>
      <c r="C24" s="21">
        <v>500</v>
      </c>
      <c r="D24" s="21"/>
      <c r="E24" s="21" t="s">
        <v>157</v>
      </c>
      <c r="F24" s="21">
        <v>0</v>
      </c>
      <c r="G24" s="21" t="s">
        <v>159</v>
      </c>
      <c r="H24" s="21" t="s">
        <v>162</v>
      </c>
      <c r="I24" s="21" t="s">
        <v>11</v>
      </c>
      <c r="J24" s="21" t="s">
        <v>162</v>
      </c>
      <c r="K24" s="21" t="s">
        <v>157</v>
      </c>
      <c r="L24" s="21">
        <v>1</v>
      </c>
      <c r="M24" s="21" t="s">
        <v>11</v>
      </c>
      <c r="N24" s="21" t="s">
        <v>162</v>
      </c>
      <c r="O24" s="21" t="s">
        <v>157</v>
      </c>
      <c r="P24" s="21">
        <v>0</v>
      </c>
      <c r="Q24" s="21" t="s">
        <v>11</v>
      </c>
      <c r="R24" s="21" t="s">
        <v>162</v>
      </c>
      <c r="S24" s="21" t="s">
        <v>159</v>
      </c>
      <c r="T24" s="21" t="s">
        <v>162</v>
      </c>
      <c r="U24" s="21" t="s">
        <v>11</v>
      </c>
      <c r="V24" s="21" t="s">
        <v>162</v>
      </c>
      <c r="W24" s="21" t="s">
        <v>11</v>
      </c>
      <c r="X24" s="21" t="s">
        <v>162</v>
      </c>
      <c r="Y24" s="21"/>
      <c r="Z24" s="21"/>
      <c r="AA24" s="21"/>
      <c r="AB24" s="21"/>
      <c r="AC24" s="21"/>
      <c r="AD24" s="21"/>
    </row>
    <row r="28" spans="1:30" x14ac:dyDescent="0.25">
      <c r="A28" s="30" t="s">
        <v>231</v>
      </c>
    </row>
    <row r="31" spans="1:30" x14ac:dyDescent="0.25">
      <c r="Y31" s="15" t="s">
        <v>163</v>
      </c>
      <c r="Z31" s="15" t="s">
        <v>164</v>
      </c>
      <c r="AA31" s="15" t="s">
        <v>165</v>
      </c>
      <c r="AB31" s="15"/>
      <c r="AC31" s="15"/>
      <c r="AD31" s="15"/>
    </row>
    <row r="36" spans="2:2" x14ac:dyDescent="0.25">
      <c r="B36" s="15" t="s">
        <v>151</v>
      </c>
    </row>
  </sheetData>
  <sheetProtection selectLockedCells="1"/>
  <mergeCells count="1">
    <mergeCell ref="AB4:AC4"/>
  </mergeCells>
  <hyperlinks>
    <hyperlink ref="A28" r:id="rId1" xr:uid="{FB87715D-5378-4116-B645-0E1C879B3FC1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0B979-163B-46FF-B797-1DD8F2D331A8}">
  <dimension ref="A1:W23"/>
  <sheetViews>
    <sheetView zoomScale="60" zoomScaleNormal="60" workbookViewId="0">
      <selection activeCell="J28" sqref="J28"/>
    </sheetView>
  </sheetViews>
  <sheetFormatPr defaultRowHeight="15" x14ac:dyDescent="0.25"/>
  <cols>
    <col min="1" max="1" width="22.85546875" customWidth="1"/>
    <col min="4" max="4" width="10.7109375" bestFit="1" customWidth="1"/>
    <col min="5" max="5" width="9.42578125" bestFit="1" customWidth="1"/>
    <col min="8" max="8" width="14.28515625" bestFit="1" customWidth="1"/>
    <col min="10" max="10" width="14.140625" bestFit="1" customWidth="1"/>
    <col min="12" max="12" width="9.42578125" bestFit="1" customWidth="1"/>
    <col min="14" max="14" width="10.85546875" bestFit="1" customWidth="1"/>
    <col min="18" max="18" width="14" bestFit="1" customWidth="1"/>
    <col min="19" max="19" width="20.7109375" bestFit="1" customWidth="1"/>
    <col min="20" max="20" width="6" bestFit="1" customWidth="1"/>
    <col min="21" max="21" width="23.28515625" bestFit="1" customWidth="1"/>
    <col min="22" max="22" width="4.5703125" bestFit="1" customWidth="1"/>
    <col min="23" max="23" width="14" bestFit="1" customWidth="1"/>
  </cols>
  <sheetData>
    <row r="1" spans="1:23" x14ac:dyDescent="0.25">
      <c r="A1" s="53" t="s">
        <v>166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R1" s="51" t="s">
        <v>180</v>
      </c>
      <c r="S1" t="s">
        <v>183</v>
      </c>
      <c r="T1">
        <v>50000</v>
      </c>
      <c r="U1" t="s">
        <v>184</v>
      </c>
      <c r="V1" s="17">
        <v>0.05</v>
      </c>
      <c r="W1" t="s">
        <v>185</v>
      </c>
    </row>
    <row r="2" spans="1:23" x14ac:dyDescent="0.25">
      <c r="A2" s="53" t="s">
        <v>167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R2" s="51"/>
      <c r="S2" t="s">
        <v>183</v>
      </c>
      <c r="T2">
        <v>40000</v>
      </c>
      <c r="U2" t="s">
        <v>184</v>
      </c>
      <c r="V2" s="17">
        <v>0.1</v>
      </c>
      <c r="W2" t="s">
        <v>185</v>
      </c>
    </row>
    <row r="3" spans="1:23" x14ac:dyDescent="0.25">
      <c r="A3" s="53" t="s">
        <v>168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R3" s="51"/>
      <c r="S3" t="s">
        <v>183</v>
      </c>
      <c r="T3">
        <v>30000</v>
      </c>
      <c r="U3" t="s">
        <v>184</v>
      </c>
      <c r="V3" s="17">
        <v>0.15</v>
      </c>
      <c r="W3" t="s">
        <v>185</v>
      </c>
    </row>
    <row r="4" spans="1:23" x14ac:dyDescent="0.25">
      <c r="A4" s="53" t="s">
        <v>169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R4" s="51"/>
      <c r="S4" t="s">
        <v>183</v>
      </c>
      <c r="T4">
        <v>20000</v>
      </c>
      <c r="U4" t="s">
        <v>184</v>
      </c>
      <c r="V4" s="17">
        <v>0.2</v>
      </c>
      <c r="W4" t="s">
        <v>185</v>
      </c>
    </row>
    <row r="5" spans="1:23" x14ac:dyDescent="0.25">
      <c r="R5" s="26"/>
    </row>
    <row r="6" spans="1:23" s="24" customFormat="1" x14ac:dyDescent="0.25">
      <c r="A6" s="37" t="s">
        <v>170</v>
      </c>
      <c r="B6" s="37" t="s">
        <v>171</v>
      </c>
      <c r="C6" s="37" t="s">
        <v>94</v>
      </c>
      <c r="D6" s="37" t="s">
        <v>172</v>
      </c>
      <c r="E6" s="37" t="s">
        <v>173</v>
      </c>
      <c r="F6" s="37" t="s">
        <v>174</v>
      </c>
      <c r="G6" s="37" t="s">
        <v>175</v>
      </c>
      <c r="H6" s="37" t="s">
        <v>176</v>
      </c>
      <c r="I6" s="37" t="s">
        <v>161</v>
      </c>
      <c r="J6" s="37" t="s">
        <v>177</v>
      </c>
      <c r="K6" s="37" t="s">
        <v>178</v>
      </c>
      <c r="L6" s="37" t="s">
        <v>155</v>
      </c>
      <c r="M6" s="37" t="s">
        <v>96</v>
      </c>
      <c r="N6" s="37" t="s">
        <v>156</v>
      </c>
      <c r="O6" s="37" t="s">
        <v>179</v>
      </c>
      <c r="R6" s="50" t="s">
        <v>173</v>
      </c>
      <c r="S6" t="s">
        <v>183</v>
      </c>
      <c r="T6">
        <v>50000</v>
      </c>
      <c r="U6" t="s">
        <v>184</v>
      </c>
      <c r="V6" s="17">
        <v>0.05</v>
      </c>
      <c r="W6" t="s">
        <v>173</v>
      </c>
    </row>
    <row r="7" spans="1:23" x14ac:dyDescent="0.25">
      <c r="A7" s="38" t="s">
        <v>187</v>
      </c>
      <c r="B7" s="38">
        <v>1526</v>
      </c>
      <c r="C7" s="38">
        <v>42868</v>
      </c>
      <c r="D7" s="38">
        <f>IF(C7&gt;=$T$1,C7*$V$1,IF(C7&gt;=$T$2,C7*$V$2,IF(C7&gt;=$T$3,C7*$V$3,IF(C7&gt;=$T$4,C7*$V$4))))</f>
        <v>4286.8</v>
      </c>
      <c r="E7" s="38">
        <f>IF(C7&gt;=$T$6,C7*$V$6,IF(C7&gt;=$T$7,C7*$V$7,IF(C7&gt;=$T$8,C7*$V$8,IF(C7&gt;=$T$9,C7*$V$9,"Error"))))</f>
        <v>4286.8</v>
      </c>
      <c r="F7" s="38">
        <f>C7*10%</f>
        <v>4286.8</v>
      </c>
      <c r="G7" s="38">
        <v>150</v>
      </c>
      <c r="H7" s="38">
        <f>C7*5%</f>
        <v>2143.4</v>
      </c>
      <c r="I7" s="38">
        <v>2648</v>
      </c>
      <c r="J7" s="38">
        <v>4286.8</v>
      </c>
      <c r="K7" s="38">
        <f>$S$16</f>
        <v>2000</v>
      </c>
      <c r="L7" s="38"/>
      <c r="M7" s="38">
        <f>SUM(C7:H7,J7:L7)</f>
        <v>64308.600000000013</v>
      </c>
      <c r="N7" s="38">
        <f>M7-(H7+I7)</f>
        <v>59517.200000000012</v>
      </c>
      <c r="O7" s="38"/>
      <c r="R7" s="50"/>
      <c r="S7" t="s">
        <v>183</v>
      </c>
      <c r="T7">
        <v>40000</v>
      </c>
      <c r="U7" t="s">
        <v>184</v>
      </c>
      <c r="V7" s="17">
        <v>0.1</v>
      </c>
      <c r="W7" t="s">
        <v>173</v>
      </c>
    </row>
    <row r="8" spans="1:23" x14ac:dyDescent="0.25">
      <c r="A8" s="38" t="s">
        <v>188</v>
      </c>
      <c r="B8" s="38">
        <v>15301530</v>
      </c>
      <c r="C8" s="38">
        <v>35011</v>
      </c>
      <c r="D8" s="38">
        <f t="shared" ref="D8:D15" si="0">IF(C8&gt;=$T$1,C8*$V$1,IF(C8&gt;=$T$2,C8*$V$2,IF(C8&gt;=$T$3,C8*$V$3,IF(C8&gt;=$T$4,C8*$V$4))))</f>
        <v>5251.65</v>
      </c>
      <c r="E8" s="38">
        <f t="shared" ref="E8:E15" si="1">IF(C8&gt;=$T$6,C8*$V$6,IF(C8&gt;=$T$7,C8*$V$7,IF(C8&gt;=$T$8,C8*$V$8,IF(C8&gt;=$T$9,C8*$V$9,"Error"))))</f>
        <v>5251.65</v>
      </c>
      <c r="F8" s="38">
        <f t="shared" ref="F8:F15" si="2">C8*10%</f>
        <v>3501.1000000000004</v>
      </c>
      <c r="G8" s="38">
        <v>150</v>
      </c>
      <c r="H8" s="38">
        <f t="shared" ref="H8:H15" si="3">C8*5%</f>
        <v>1750.5500000000002</v>
      </c>
      <c r="I8" s="38">
        <v>2847</v>
      </c>
      <c r="J8" s="38">
        <v>5251.65</v>
      </c>
      <c r="K8" s="38">
        <f t="shared" ref="K8:K15" si="4">$S$16</f>
        <v>2000</v>
      </c>
      <c r="L8" s="38"/>
      <c r="M8" s="38">
        <f t="shared" ref="M8:M15" si="5">SUM(C8:H8,J8:L8)</f>
        <v>58167.600000000006</v>
      </c>
      <c r="N8" s="38">
        <f t="shared" ref="N8:N15" si="6">M8-(H8+I8)</f>
        <v>53570.05</v>
      </c>
      <c r="O8" s="38"/>
      <c r="R8" s="50"/>
      <c r="S8" t="s">
        <v>183</v>
      </c>
      <c r="T8">
        <v>30000</v>
      </c>
      <c r="U8" t="s">
        <v>184</v>
      </c>
      <c r="V8" s="17">
        <v>0.15</v>
      </c>
      <c r="W8" t="s">
        <v>173</v>
      </c>
    </row>
    <row r="9" spans="1:23" x14ac:dyDescent="0.25">
      <c r="A9" s="38" t="s">
        <v>186</v>
      </c>
      <c r="B9" s="38">
        <v>15401556</v>
      </c>
      <c r="C9" s="38">
        <v>38275</v>
      </c>
      <c r="D9" s="38">
        <f t="shared" si="0"/>
        <v>5741.25</v>
      </c>
      <c r="E9" s="38">
        <f t="shared" si="1"/>
        <v>5741.25</v>
      </c>
      <c r="F9" s="38">
        <f t="shared" si="2"/>
        <v>3827.5</v>
      </c>
      <c r="G9" s="38">
        <v>150</v>
      </c>
      <c r="H9" s="38">
        <f t="shared" si="3"/>
        <v>1913.75</v>
      </c>
      <c r="I9" s="38">
        <v>819</v>
      </c>
      <c r="J9" s="38">
        <v>5741.25</v>
      </c>
      <c r="K9" s="38">
        <f t="shared" si="4"/>
        <v>2000</v>
      </c>
      <c r="L9" s="38"/>
      <c r="M9" s="38">
        <f t="shared" si="5"/>
        <v>63390</v>
      </c>
      <c r="N9" s="38">
        <f t="shared" si="6"/>
        <v>60657.25</v>
      </c>
      <c r="O9" s="38"/>
      <c r="R9" s="50"/>
      <c r="S9" t="s">
        <v>183</v>
      </c>
      <c r="T9">
        <v>20000</v>
      </c>
      <c r="U9" t="s">
        <v>184</v>
      </c>
      <c r="V9" s="17">
        <v>0.2</v>
      </c>
      <c r="W9" t="s">
        <v>173</v>
      </c>
    </row>
    <row r="10" spans="1:23" x14ac:dyDescent="0.25">
      <c r="A10" s="38" t="s">
        <v>189</v>
      </c>
      <c r="B10" s="38">
        <v>16051605</v>
      </c>
      <c r="C10" s="38">
        <v>23339</v>
      </c>
      <c r="D10" s="38">
        <f t="shared" si="0"/>
        <v>4667.8</v>
      </c>
      <c r="E10" s="38">
        <f t="shared" si="1"/>
        <v>4667.8</v>
      </c>
      <c r="F10" s="38">
        <f t="shared" si="2"/>
        <v>2333.9</v>
      </c>
      <c r="G10" s="38">
        <v>150</v>
      </c>
      <c r="H10" s="38">
        <f t="shared" si="3"/>
        <v>1166.95</v>
      </c>
      <c r="I10" s="38">
        <v>1129</v>
      </c>
      <c r="J10" s="38">
        <v>4667.8</v>
      </c>
      <c r="K10" s="38">
        <f t="shared" si="4"/>
        <v>2000</v>
      </c>
      <c r="L10" s="38"/>
      <c r="M10" s="38">
        <f t="shared" si="5"/>
        <v>42993.25</v>
      </c>
      <c r="N10" s="38">
        <f t="shared" si="6"/>
        <v>40697.300000000003</v>
      </c>
      <c r="O10" s="38"/>
    </row>
    <row r="11" spans="1:23" x14ac:dyDescent="0.25">
      <c r="A11" s="38" t="s">
        <v>190</v>
      </c>
      <c r="B11" s="38">
        <v>16271627</v>
      </c>
      <c r="C11" s="38">
        <v>29391</v>
      </c>
      <c r="D11" s="38">
        <f t="shared" si="0"/>
        <v>5878.2000000000007</v>
      </c>
      <c r="E11" s="38">
        <f t="shared" si="1"/>
        <v>5878.2000000000007</v>
      </c>
      <c r="F11" s="38">
        <f t="shared" si="2"/>
        <v>2939.1000000000004</v>
      </c>
      <c r="G11" s="38">
        <v>150</v>
      </c>
      <c r="H11" s="38">
        <f t="shared" si="3"/>
        <v>1469.5500000000002</v>
      </c>
      <c r="I11" s="38">
        <v>1979</v>
      </c>
      <c r="J11" s="38">
        <v>5878.2000000000007</v>
      </c>
      <c r="K11" s="38">
        <f t="shared" si="4"/>
        <v>2000</v>
      </c>
      <c r="L11" s="38"/>
      <c r="M11" s="38">
        <f t="shared" si="5"/>
        <v>53584.25</v>
      </c>
      <c r="N11" s="38">
        <f t="shared" si="6"/>
        <v>50135.7</v>
      </c>
      <c r="O11" s="38"/>
      <c r="R11" s="52" t="s">
        <v>181</v>
      </c>
      <c r="S11" t="s">
        <v>183</v>
      </c>
      <c r="T11">
        <v>50000</v>
      </c>
      <c r="U11" t="s">
        <v>184</v>
      </c>
      <c r="V11" s="17">
        <v>0.05</v>
      </c>
      <c r="W11" t="s">
        <v>181</v>
      </c>
    </row>
    <row r="12" spans="1:23" x14ac:dyDescent="0.25">
      <c r="A12" s="38" t="s">
        <v>191</v>
      </c>
      <c r="B12" s="38">
        <v>16281628</v>
      </c>
      <c r="C12" s="38">
        <v>25112</v>
      </c>
      <c r="D12" s="38">
        <f t="shared" si="0"/>
        <v>5022.4000000000005</v>
      </c>
      <c r="E12" s="38">
        <f t="shared" si="1"/>
        <v>5022.4000000000005</v>
      </c>
      <c r="F12" s="38">
        <f t="shared" si="2"/>
        <v>2511.2000000000003</v>
      </c>
      <c r="G12" s="38">
        <v>150</v>
      </c>
      <c r="H12" s="38">
        <f t="shared" si="3"/>
        <v>1255.6000000000001</v>
      </c>
      <c r="I12" s="38">
        <v>4832</v>
      </c>
      <c r="J12" s="38">
        <v>5022.4000000000005</v>
      </c>
      <c r="K12" s="38">
        <f t="shared" si="4"/>
        <v>2000</v>
      </c>
      <c r="L12" s="38"/>
      <c r="M12" s="38">
        <f t="shared" si="5"/>
        <v>46096</v>
      </c>
      <c r="N12" s="38">
        <f t="shared" si="6"/>
        <v>40008.400000000001</v>
      </c>
      <c r="O12" s="38"/>
      <c r="R12" s="52"/>
      <c r="S12" t="s">
        <v>183</v>
      </c>
      <c r="T12">
        <v>40000</v>
      </c>
      <c r="U12" t="s">
        <v>184</v>
      </c>
      <c r="V12" s="17">
        <v>0.1</v>
      </c>
      <c r="W12" t="s">
        <v>181</v>
      </c>
    </row>
    <row r="13" spans="1:23" x14ac:dyDescent="0.25">
      <c r="A13" s="38" t="s">
        <v>192</v>
      </c>
      <c r="B13" s="38">
        <v>16581658</v>
      </c>
      <c r="C13" s="38">
        <v>39319</v>
      </c>
      <c r="D13" s="38">
        <f t="shared" si="0"/>
        <v>5897.8499999999995</v>
      </c>
      <c r="E13" s="38">
        <f t="shared" si="1"/>
        <v>5897.8499999999995</v>
      </c>
      <c r="F13" s="38">
        <f t="shared" si="2"/>
        <v>3931.9</v>
      </c>
      <c r="G13" s="38">
        <v>150</v>
      </c>
      <c r="H13" s="38">
        <f t="shared" si="3"/>
        <v>1965.95</v>
      </c>
      <c r="I13" s="38">
        <v>754</v>
      </c>
      <c r="J13" s="38">
        <v>5897.8499999999995</v>
      </c>
      <c r="K13" s="38">
        <f t="shared" si="4"/>
        <v>2000</v>
      </c>
      <c r="L13" s="38"/>
      <c r="M13" s="38">
        <f t="shared" si="5"/>
        <v>65060.399999999994</v>
      </c>
      <c r="N13" s="38">
        <f t="shared" si="6"/>
        <v>62340.45</v>
      </c>
      <c r="O13" s="38"/>
      <c r="R13" s="52"/>
      <c r="S13" t="s">
        <v>183</v>
      </c>
      <c r="T13">
        <v>30000</v>
      </c>
      <c r="U13" t="s">
        <v>184</v>
      </c>
      <c r="V13" s="17">
        <v>0.15</v>
      </c>
      <c r="W13" t="s">
        <v>181</v>
      </c>
    </row>
    <row r="14" spans="1:23" x14ac:dyDescent="0.25">
      <c r="A14" s="38" t="s">
        <v>193</v>
      </c>
      <c r="B14" s="38">
        <v>17071707</v>
      </c>
      <c r="C14" s="38">
        <v>43587</v>
      </c>
      <c r="D14" s="38">
        <f t="shared" si="0"/>
        <v>4358.7</v>
      </c>
      <c r="E14" s="38">
        <f t="shared" si="1"/>
        <v>4358.7</v>
      </c>
      <c r="F14" s="38">
        <f t="shared" si="2"/>
        <v>4358.7</v>
      </c>
      <c r="G14" s="38">
        <v>150</v>
      </c>
      <c r="H14" s="38">
        <f t="shared" si="3"/>
        <v>2179.35</v>
      </c>
      <c r="I14" s="38">
        <v>2292</v>
      </c>
      <c r="J14" s="38">
        <v>4358.7</v>
      </c>
      <c r="K14" s="38">
        <f t="shared" si="4"/>
        <v>2000</v>
      </c>
      <c r="L14" s="38"/>
      <c r="M14" s="38">
        <f t="shared" si="5"/>
        <v>65351.149999999987</v>
      </c>
      <c r="N14" s="38">
        <f t="shared" si="6"/>
        <v>60879.799999999988</v>
      </c>
      <c r="O14" s="38"/>
      <c r="R14" s="52"/>
      <c r="S14" t="s">
        <v>183</v>
      </c>
      <c r="T14">
        <v>20000</v>
      </c>
      <c r="U14" t="s">
        <v>184</v>
      </c>
      <c r="V14" s="17">
        <v>0.2</v>
      </c>
      <c r="W14" t="s">
        <v>181</v>
      </c>
    </row>
    <row r="15" spans="1:23" x14ac:dyDescent="0.25">
      <c r="A15" s="38" t="s">
        <v>194</v>
      </c>
      <c r="B15" s="38">
        <v>17071707</v>
      </c>
      <c r="C15" s="38">
        <v>23953</v>
      </c>
      <c r="D15" s="38">
        <f t="shared" si="0"/>
        <v>4790.6000000000004</v>
      </c>
      <c r="E15" s="38">
        <f t="shared" si="1"/>
        <v>4790.6000000000004</v>
      </c>
      <c r="F15" s="38">
        <f t="shared" si="2"/>
        <v>2395.3000000000002</v>
      </c>
      <c r="G15" s="38">
        <v>150</v>
      </c>
      <c r="H15" s="38">
        <f t="shared" si="3"/>
        <v>1197.6500000000001</v>
      </c>
      <c r="I15" s="38">
        <v>2052</v>
      </c>
      <c r="J15" s="38">
        <v>4790.6000000000004</v>
      </c>
      <c r="K15" s="38">
        <f t="shared" si="4"/>
        <v>2000</v>
      </c>
      <c r="L15" s="38"/>
      <c r="M15" s="38">
        <f t="shared" si="5"/>
        <v>44067.75</v>
      </c>
      <c r="N15" s="38">
        <f t="shared" si="6"/>
        <v>40818.1</v>
      </c>
      <c r="O15" s="38"/>
    </row>
    <row r="16" spans="1:23" x14ac:dyDescent="0.25">
      <c r="R16" t="s">
        <v>182</v>
      </c>
      <c r="S16" s="25">
        <v>2000</v>
      </c>
    </row>
    <row r="19" spans="1:15" x14ac:dyDescent="0.25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</row>
    <row r="20" spans="1:15" x14ac:dyDescent="0.25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</row>
    <row r="21" spans="1:15" x14ac:dyDescent="0.25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</row>
    <row r="22" spans="1:15" x14ac:dyDescent="0.25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</row>
    <row r="23" spans="1:15" x14ac:dyDescent="0.25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</row>
  </sheetData>
  <mergeCells count="8">
    <mergeCell ref="A19:O23"/>
    <mergeCell ref="R6:R9"/>
    <mergeCell ref="R1:R4"/>
    <mergeCell ref="R11:R14"/>
    <mergeCell ref="A1:O1"/>
    <mergeCell ref="A2:O2"/>
    <mergeCell ref="A3:O3"/>
    <mergeCell ref="A4:O4"/>
  </mergeCells>
  <pageMargins left="0.5" right="0.5" top="0.75" bottom="0.75" header="0.3" footer="0.3"/>
  <pageSetup paperSize="9"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BB319-1D4D-4E89-B92E-5420FFD8447E}">
  <dimension ref="A1:Z34"/>
  <sheetViews>
    <sheetView topLeftCell="B17" zoomScaleNormal="100" workbookViewId="0">
      <selection activeCell="Y21" sqref="Y21"/>
    </sheetView>
  </sheetViews>
  <sheetFormatPr defaultRowHeight="15" x14ac:dyDescent="0.25"/>
  <cols>
    <col min="2" max="2" width="6.85546875" bestFit="1" customWidth="1"/>
    <col min="3" max="3" width="6.28515625" bestFit="1" customWidth="1"/>
    <col min="4" max="4" width="4.7109375" bestFit="1" customWidth="1"/>
    <col min="5" max="5" width="7.28515625" bestFit="1" customWidth="1"/>
    <col min="6" max="6" width="6.28515625" bestFit="1" customWidth="1"/>
    <col min="7" max="7" width="4.7109375" bestFit="1" customWidth="1"/>
    <col min="8" max="8" width="5.5703125" bestFit="1" customWidth="1"/>
    <col min="9" max="9" width="6.28515625" bestFit="1" customWidth="1"/>
    <col min="10" max="10" width="4.7109375" bestFit="1" customWidth="1"/>
    <col min="11" max="11" width="8.5703125" bestFit="1" customWidth="1"/>
    <col min="12" max="12" width="6.28515625" bestFit="1" customWidth="1"/>
    <col min="13" max="13" width="4.7109375" bestFit="1" customWidth="1"/>
    <col min="14" max="14" width="8.5703125" bestFit="1" customWidth="1"/>
    <col min="15" max="15" width="6.28515625" bestFit="1" customWidth="1"/>
    <col min="16" max="16" width="4.7109375" bestFit="1" customWidth="1"/>
    <col min="17" max="17" width="5.42578125" bestFit="1" customWidth="1"/>
    <col min="20" max="20" width="7" bestFit="1" customWidth="1"/>
    <col min="21" max="21" width="3.28515625" bestFit="1" customWidth="1"/>
    <col min="22" max="22" width="2" bestFit="1" customWidth="1"/>
  </cols>
  <sheetData>
    <row r="1" spans="1:26" x14ac:dyDescent="0.25">
      <c r="B1" s="3" t="s">
        <v>200</v>
      </c>
      <c r="Q1" s="54" t="s">
        <v>96</v>
      </c>
      <c r="R1" s="54"/>
      <c r="S1" s="3" t="s">
        <v>201</v>
      </c>
    </row>
    <row r="2" spans="1:26" x14ac:dyDescent="0.25">
      <c r="B2" s="3" t="s">
        <v>202</v>
      </c>
      <c r="Q2" s="54" t="s">
        <v>203</v>
      </c>
      <c r="R2" s="54"/>
      <c r="S2" t="s">
        <v>204</v>
      </c>
    </row>
    <row r="3" spans="1:26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26" x14ac:dyDescent="0.25">
      <c r="B4" s="27" t="s">
        <v>205</v>
      </c>
      <c r="C4" s="27" t="s">
        <v>206</v>
      </c>
      <c r="D4" s="27" t="s">
        <v>207</v>
      </c>
      <c r="E4" s="27" t="s">
        <v>208</v>
      </c>
      <c r="F4" s="27" t="s">
        <v>206</v>
      </c>
      <c r="G4" s="27" t="s">
        <v>207</v>
      </c>
      <c r="H4" s="27" t="s">
        <v>209</v>
      </c>
      <c r="I4" s="27" t="s">
        <v>206</v>
      </c>
      <c r="J4" s="27" t="s">
        <v>207</v>
      </c>
      <c r="K4" s="27" t="s">
        <v>210</v>
      </c>
      <c r="L4" s="27" t="s">
        <v>206</v>
      </c>
      <c r="M4" s="27" t="s">
        <v>207</v>
      </c>
      <c r="N4" s="27" t="s">
        <v>211</v>
      </c>
      <c r="O4" s="27" t="s">
        <v>206</v>
      </c>
      <c r="P4" s="27" t="s">
        <v>207</v>
      </c>
      <c r="Q4" s="27" t="s">
        <v>96</v>
      </c>
      <c r="R4" s="27" t="s">
        <v>212</v>
      </c>
      <c r="S4" s="27" t="s">
        <v>206</v>
      </c>
    </row>
    <row r="5" spans="1:26" x14ac:dyDescent="0.25">
      <c r="A5" t="s">
        <v>100</v>
      </c>
      <c r="B5" s="27">
        <v>41</v>
      </c>
      <c r="C5" s="27" t="str">
        <f>IF(B5&gt;=80,"A+",IF(B5&gt;=70,"A",IF(B5&gt;=60,"A-",IF(B5&gt;=50,"B",IF(B5&gt;=40,"C",IF(B5&gt;=0,"F",0))))))</f>
        <v>C</v>
      </c>
      <c r="D5">
        <f>IF(B5&gt;=80,5,IF(B5&gt;=70,4,IF(B5&gt;=60,3,IF(B5&gt;=50,2,IF(B5&gt;=40,1,IF(B5&gt;=0,0))))))</f>
        <v>1</v>
      </c>
      <c r="E5" s="27">
        <v>47</v>
      </c>
      <c r="F5" s="27" t="str">
        <f>IF(E5&gt;=80,"A+",IF(E5&gt;=70,"A",IF(E5&gt;=60,"A-",IF(E5&gt;=50,"B",IF(E5&gt;=40,"C",IF(E5&gt;=0,"F",0))))))</f>
        <v>C</v>
      </c>
      <c r="G5">
        <f>IF(E5&gt;=80,5,IF(E5&gt;=70,4,IF(E5&gt;=60,3,IF(E5&gt;=50,2,IF(E5&gt;=40,1,IF(E5&gt;=0,0))))))</f>
        <v>1</v>
      </c>
      <c r="H5" s="27">
        <v>50</v>
      </c>
      <c r="I5" s="27" t="str">
        <f>IF(H5&gt;=80,"A+",IF(H5&gt;=70,"A",IF(H5&gt;=60,"A-",IF(H5&gt;=50,"B",IF(H5&gt;=40,"C",IF(H5&gt;=0,"F",0))))))</f>
        <v>B</v>
      </c>
      <c r="J5">
        <f>IF(H5&gt;=80,5,IF(H5&gt;=70,4,IF(H5&gt;=60,3,IF(H5&gt;=50,2,IF(H5&gt;=40,1,IF(H5&gt;=0,0))))))</f>
        <v>2</v>
      </c>
      <c r="K5" s="27">
        <v>40</v>
      </c>
      <c r="L5" s="27" t="str">
        <f>IF(K5&gt;=80,"A+",IF(K5&gt;=70,"A",IF(K5&gt;=60,"A-",IF(K5&gt;=50,"B",IF(K5&gt;=40,"C",IF(K5&gt;=0,"F",0))))))</f>
        <v>C</v>
      </c>
      <c r="M5">
        <f>IF(K5&gt;=80,5,IF(K5&gt;=70,4,IF(K5&gt;=60,3,IF(K5&gt;=50,2,IF(K5&gt;=40,1,IF(K5&gt;=0,0))))))</f>
        <v>1</v>
      </c>
      <c r="N5" s="27">
        <v>77</v>
      </c>
      <c r="O5" s="27" t="str">
        <f>IF(N5&gt;=80,"A+",IF(N5&gt;=70,"A",IF(N5&gt;=60,"A-",IF(N5&gt;=50,"B",IF(N5&gt;=40,"C",IF(N5&gt;=0,"F",0))))))</f>
        <v>A</v>
      </c>
      <c r="P5">
        <f>IF(N5&gt;=80,5,IF(N5&gt;=70,4,IF(N5&gt;=60,3,IF(N5&gt;=50,2,IF(N5&gt;=40,1,IF(N5&gt;=0,0))))))</f>
        <v>4</v>
      </c>
      <c r="Q5">
        <f>SUM(B5,E5,H5,K5,N5)</f>
        <v>255</v>
      </c>
      <c r="R5">
        <f>IF(AND(D5&gt;=1,G5&gt;=1,J5&gt;=1,M5&gt;=1,P5&gt;=1),AVERAGE(D5,G5,J5,M5,P5),0)</f>
        <v>1.8</v>
      </c>
      <c r="S5" t="str">
        <f>IF(R5&gt;=5,"A+",IF(R5&gt;=4,"A",IF(R5&gt;=3,"A-",IF(R5&gt;=2,"B",IF(R5&gt;=1,"C",IF(R5&gt;=0,"F"))))))</f>
        <v>C</v>
      </c>
      <c r="X5" t="s">
        <v>213</v>
      </c>
      <c r="Y5" t="s">
        <v>214</v>
      </c>
      <c r="Z5">
        <v>5</v>
      </c>
    </row>
    <row r="6" spans="1:26" x14ac:dyDescent="0.25">
      <c r="A6" t="s">
        <v>215</v>
      </c>
      <c r="B6" s="27">
        <v>72</v>
      </c>
      <c r="C6" s="27" t="str">
        <f t="shared" ref="C6:C15" si="0">IF(B6&gt;=80,"A+",IF(B6&gt;=70,"A",IF(B6&gt;=60,"A-",IF(B6&gt;=50,"B",IF(B6&gt;=40,"C",IF(B6&gt;=0,"F",0))))))</f>
        <v>A</v>
      </c>
      <c r="D6">
        <f t="shared" ref="D6:D15" si="1">IF(B6&gt;=80,5,IF(B6&gt;=70,4,IF(B6&gt;=60,3,IF(B6&gt;=50,2,IF(B6&gt;=40,1,IF(B6&gt;=0,0))))))</f>
        <v>4</v>
      </c>
      <c r="E6" s="27">
        <v>85</v>
      </c>
      <c r="F6" s="27" t="str">
        <f t="shared" ref="F6:F15" si="2">IF(E6&gt;=80,"A+",IF(E6&gt;=70,"A",IF(E6&gt;=60,"A-",IF(E6&gt;=50,"B",IF(E6&gt;=40,"C",IF(E6&gt;=0,"F",0))))))</f>
        <v>A+</v>
      </c>
      <c r="G6">
        <f t="shared" ref="G6:G15" si="3">IF(E6&gt;=80,5,IF(E6&gt;=70,4,IF(E6&gt;=60,3,IF(E6&gt;=50,2,IF(E6&gt;=40,1,IF(E6&gt;=0,0))))))</f>
        <v>5</v>
      </c>
      <c r="H6" s="27">
        <v>88</v>
      </c>
      <c r="I6" s="27" t="str">
        <f t="shared" ref="I6:I15" si="4">IF(H6&gt;=80,"A+",IF(H6&gt;=70,"A",IF(H6&gt;=60,"A-",IF(H6&gt;=50,"B",IF(H6&gt;=40,"C",IF(H6&gt;=0,"F",0))))))</f>
        <v>A+</v>
      </c>
      <c r="J6">
        <f t="shared" ref="J6:J15" si="5">IF(H6&gt;=80,5,IF(H6&gt;=70,4,IF(H6&gt;=60,3,IF(H6&gt;=50,2,IF(H6&gt;=40,1,IF(H6&gt;=0,0))))))</f>
        <v>5</v>
      </c>
      <c r="K6" s="27">
        <v>89</v>
      </c>
      <c r="L6" s="27" t="str">
        <f t="shared" ref="L6:L15" si="6">IF(K6&gt;=80,"A+",IF(K6&gt;=70,"A",IF(K6&gt;=60,"A-",IF(K6&gt;=50,"B",IF(K6&gt;=40,"C",IF(K6&gt;=0,"F",0))))))</f>
        <v>A+</v>
      </c>
      <c r="M6">
        <f t="shared" ref="M6:M15" si="7">IF(K6&gt;=80,5,IF(K6&gt;=70,4,IF(K6&gt;=60,3,IF(K6&gt;=50,2,IF(K6&gt;=40,1,IF(K6&gt;=0,0))))))</f>
        <v>5</v>
      </c>
      <c r="N6" s="27">
        <v>57</v>
      </c>
      <c r="O6" s="27" t="str">
        <f t="shared" ref="O6:O15" si="8">IF(N6&gt;=80,"A+",IF(N6&gt;=70,"A",IF(N6&gt;=60,"A-",IF(N6&gt;=50,"B",IF(N6&gt;=40,"C",IF(N6&gt;=0,"F",0))))))</f>
        <v>B</v>
      </c>
      <c r="P6">
        <f t="shared" ref="P6:P15" si="9">IF(N6&gt;=80,5,IF(N6&gt;=70,4,IF(N6&gt;=60,3,IF(N6&gt;=50,2,IF(N6&gt;=40,1,IF(N6&gt;=0,0))))))</f>
        <v>2</v>
      </c>
      <c r="Q6">
        <f t="shared" ref="Q6:Q15" si="10">SUM(B6,E6,H6,K6,N6)</f>
        <v>391</v>
      </c>
      <c r="R6">
        <f t="shared" ref="R6:R15" si="11">IF(AND(D6&gt;=1,G6&gt;=1,J6&gt;=1,M6&gt;=1,P6&gt;=1),AVERAGE(D6,G6,J6,M6,P6),0)</f>
        <v>4.2</v>
      </c>
      <c r="X6" t="s">
        <v>216</v>
      </c>
      <c r="Y6" t="s">
        <v>11</v>
      </c>
      <c r="Z6">
        <v>4</v>
      </c>
    </row>
    <row r="7" spans="1:26" x14ac:dyDescent="0.25">
      <c r="A7" t="s">
        <v>217</v>
      </c>
      <c r="B7" s="27">
        <v>69</v>
      </c>
      <c r="C7" s="27" t="str">
        <f t="shared" si="0"/>
        <v>A-</v>
      </c>
      <c r="D7">
        <f t="shared" si="1"/>
        <v>3</v>
      </c>
      <c r="E7" s="27">
        <v>41</v>
      </c>
      <c r="F7" s="27" t="str">
        <f t="shared" si="2"/>
        <v>C</v>
      </c>
      <c r="G7">
        <f t="shared" si="3"/>
        <v>1</v>
      </c>
      <c r="H7" s="27">
        <v>62</v>
      </c>
      <c r="I7" s="27" t="str">
        <f t="shared" si="4"/>
        <v>A-</v>
      </c>
      <c r="J7">
        <f t="shared" si="5"/>
        <v>3</v>
      </c>
      <c r="K7" s="27">
        <v>66</v>
      </c>
      <c r="L7" s="27" t="str">
        <f t="shared" si="6"/>
        <v>A-</v>
      </c>
      <c r="M7">
        <f t="shared" si="7"/>
        <v>3</v>
      </c>
      <c r="N7" s="27">
        <v>39</v>
      </c>
      <c r="O7" s="27" t="str">
        <f t="shared" si="8"/>
        <v>F</v>
      </c>
      <c r="P7">
        <f t="shared" si="9"/>
        <v>0</v>
      </c>
      <c r="Q7">
        <f t="shared" si="10"/>
        <v>277</v>
      </c>
      <c r="R7">
        <f t="shared" si="11"/>
        <v>0</v>
      </c>
      <c r="X7" t="s">
        <v>218</v>
      </c>
      <c r="Y7" t="s">
        <v>219</v>
      </c>
      <c r="Z7">
        <v>3</v>
      </c>
    </row>
    <row r="8" spans="1:26" x14ac:dyDescent="0.25">
      <c r="A8" t="s">
        <v>220</v>
      </c>
      <c r="B8" s="27">
        <v>74</v>
      </c>
      <c r="C8" s="27" t="str">
        <f t="shared" si="0"/>
        <v>A</v>
      </c>
      <c r="D8">
        <f t="shared" si="1"/>
        <v>4</v>
      </c>
      <c r="E8" s="27">
        <v>87</v>
      </c>
      <c r="F8" s="27" t="str">
        <f t="shared" si="2"/>
        <v>A+</v>
      </c>
      <c r="G8">
        <f t="shared" si="3"/>
        <v>5</v>
      </c>
      <c r="H8" s="27">
        <v>58</v>
      </c>
      <c r="I8" s="27" t="str">
        <f t="shared" si="4"/>
        <v>B</v>
      </c>
      <c r="J8">
        <f t="shared" si="5"/>
        <v>2</v>
      </c>
      <c r="K8" s="27">
        <v>55</v>
      </c>
      <c r="L8" s="27" t="str">
        <f t="shared" si="6"/>
        <v>B</v>
      </c>
      <c r="M8">
        <f t="shared" si="7"/>
        <v>2</v>
      </c>
      <c r="N8" s="27">
        <v>81</v>
      </c>
      <c r="O8" s="27" t="str">
        <f t="shared" si="8"/>
        <v>A+</v>
      </c>
      <c r="P8">
        <f t="shared" si="9"/>
        <v>5</v>
      </c>
      <c r="Q8">
        <f t="shared" si="10"/>
        <v>355</v>
      </c>
      <c r="R8">
        <f t="shared" si="11"/>
        <v>3.6</v>
      </c>
      <c r="X8" t="s">
        <v>221</v>
      </c>
      <c r="Y8" t="s">
        <v>12</v>
      </c>
      <c r="Z8">
        <v>2</v>
      </c>
    </row>
    <row r="9" spans="1:26" x14ac:dyDescent="0.25">
      <c r="A9" t="s">
        <v>222</v>
      </c>
      <c r="B9" s="27">
        <v>89</v>
      </c>
      <c r="C9" s="27" t="str">
        <f t="shared" si="0"/>
        <v>A+</v>
      </c>
      <c r="D9">
        <f t="shared" si="1"/>
        <v>5</v>
      </c>
      <c r="E9" s="27">
        <v>64</v>
      </c>
      <c r="F9" s="27" t="str">
        <f t="shared" si="2"/>
        <v>A-</v>
      </c>
      <c r="G9">
        <f t="shared" si="3"/>
        <v>3</v>
      </c>
      <c r="H9" s="27">
        <v>45</v>
      </c>
      <c r="I9" s="27" t="str">
        <f t="shared" si="4"/>
        <v>C</v>
      </c>
      <c r="J9">
        <f t="shared" si="5"/>
        <v>1</v>
      </c>
      <c r="K9" s="27">
        <v>71</v>
      </c>
      <c r="L9" s="27" t="str">
        <f t="shared" si="6"/>
        <v>A</v>
      </c>
      <c r="M9">
        <f t="shared" si="7"/>
        <v>4</v>
      </c>
      <c r="N9" s="27">
        <v>81</v>
      </c>
      <c r="O9" s="27" t="str">
        <f t="shared" si="8"/>
        <v>A+</v>
      </c>
      <c r="P9">
        <f t="shared" si="9"/>
        <v>5</v>
      </c>
      <c r="Q9">
        <f t="shared" si="10"/>
        <v>350</v>
      </c>
      <c r="R9">
        <f t="shared" si="11"/>
        <v>3.6</v>
      </c>
      <c r="X9" t="s">
        <v>223</v>
      </c>
      <c r="Y9" t="s">
        <v>13</v>
      </c>
      <c r="Z9">
        <v>1</v>
      </c>
    </row>
    <row r="10" spans="1:26" x14ac:dyDescent="0.25">
      <c r="A10" t="s">
        <v>224</v>
      </c>
      <c r="B10" s="27">
        <v>69</v>
      </c>
      <c r="C10" s="27" t="str">
        <f t="shared" si="0"/>
        <v>A-</v>
      </c>
      <c r="D10">
        <f t="shared" si="1"/>
        <v>3</v>
      </c>
      <c r="E10" s="27">
        <v>49</v>
      </c>
      <c r="F10" s="27" t="str">
        <f t="shared" si="2"/>
        <v>C</v>
      </c>
      <c r="G10">
        <f t="shared" si="3"/>
        <v>1</v>
      </c>
      <c r="H10" s="27">
        <v>80</v>
      </c>
      <c r="I10" s="27" t="str">
        <f t="shared" si="4"/>
        <v>A+</v>
      </c>
      <c r="J10">
        <f t="shared" si="5"/>
        <v>5</v>
      </c>
      <c r="K10" s="27">
        <v>42</v>
      </c>
      <c r="L10" s="27" t="str">
        <f t="shared" si="6"/>
        <v>C</v>
      </c>
      <c r="M10">
        <f t="shared" si="7"/>
        <v>1</v>
      </c>
      <c r="N10" s="27">
        <v>45</v>
      </c>
      <c r="O10" s="27" t="str">
        <f t="shared" si="8"/>
        <v>C</v>
      </c>
      <c r="P10">
        <f t="shared" si="9"/>
        <v>1</v>
      </c>
      <c r="Q10">
        <f t="shared" si="10"/>
        <v>285</v>
      </c>
      <c r="R10">
        <f t="shared" si="11"/>
        <v>2.2000000000000002</v>
      </c>
      <c r="X10" t="s">
        <v>225</v>
      </c>
      <c r="Y10" t="s">
        <v>226</v>
      </c>
      <c r="Z10">
        <v>0</v>
      </c>
    </row>
    <row r="11" spans="1:26" x14ac:dyDescent="0.25">
      <c r="A11" t="s">
        <v>227</v>
      </c>
      <c r="B11" s="27">
        <v>58</v>
      </c>
      <c r="C11" s="27" t="str">
        <f t="shared" si="0"/>
        <v>B</v>
      </c>
      <c r="D11">
        <f t="shared" si="1"/>
        <v>2</v>
      </c>
      <c r="E11" s="27">
        <v>55</v>
      </c>
      <c r="F11" s="27" t="str">
        <f t="shared" si="2"/>
        <v>B</v>
      </c>
      <c r="G11">
        <f t="shared" si="3"/>
        <v>2</v>
      </c>
      <c r="H11" s="27">
        <v>90</v>
      </c>
      <c r="I11" s="27" t="str">
        <f t="shared" si="4"/>
        <v>A+</v>
      </c>
      <c r="J11">
        <f t="shared" si="5"/>
        <v>5</v>
      </c>
      <c r="K11" s="27">
        <v>50</v>
      </c>
      <c r="L11" s="27" t="str">
        <f t="shared" si="6"/>
        <v>B</v>
      </c>
      <c r="M11">
        <f t="shared" si="7"/>
        <v>2</v>
      </c>
      <c r="N11" s="27">
        <v>48</v>
      </c>
      <c r="O11" s="27" t="str">
        <f t="shared" si="8"/>
        <v>C</v>
      </c>
      <c r="P11">
        <f t="shared" si="9"/>
        <v>1</v>
      </c>
      <c r="Q11">
        <f t="shared" si="10"/>
        <v>301</v>
      </c>
      <c r="R11">
        <f t="shared" si="11"/>
        <v>2.4</v>
      </c>
    </row>
    <row r="12" spans="1:26" x14ac:dyDescent="0.25">
      <c r="A12" t="s">
        <v>101</v>
      </c>
      <c r="B12" s="27">
        <v>54</v>
      </c>
      <c r="C12" s="27" t="str">
        <f t="shared" si="0"/>
        <v>B</v>
      </c>
      <c r="D12">
        <f t="shared" si="1"/>
        <v>2</v>
      </c>
      <c r="E12" s="27">
        <v>53</v>
      </c>
      <c r="F12" s="27" t="str">
        <f t="shared" si="2"/>
        <v>B</v>
      </c>
      <c r="G12">
        <f t="shared" si="3"/>
        <v>2</v>
      </c>
      <c r="H12" s="27">
        <v>76</v>
      </c>
      <c r="I12" s="27" t="str">
        <f t="shared" si="4"/>
        <v>A</v>
      </c>
      <c r="J12">
        <f t="shared" si="5"/>
        <v>4</v>
      </c>
      <c r="K12" s="27">
        <v>40</v>
      </c>
      <c r="L12" s="27" t="str">
        <f t="shared" si="6"/>
        <v>C</v>
      </c>
      <c r="M12">
        <f t="shared" si="7"/>
        <v>1</v>
      </c>
      <c r="N12" s="27">
        <v>71</v>
      </c>
      <c r="O12" s="27" t="str">
        <f t="shared" si="8"/>
        <v>A</v>
      </c>
      <c r="P12">
        <f t="shared" si="9"/>
        <v>4</v>
      </c>
      <c r="Q12">
        <f t="shared" si="10"/>
        <v>294</v>
      </c>
      <c r="R12">
        <f t="shared" si="11"/>
        <v>2.6</v>
      </c>
    </row>
    <row r="13" spans="1:26" x14ac:dyDescent="0.25">
      <c r="A13" t="s">
        <v>228</v>
      </c>
      <c r="B13" s="27">
        <v>79</v>
      </c>
      <c r="C13" s="27" t="str">
        <f t="shared" si="0"/>
        <v>A</v>
      </c>
      <c r="D13">
        <f t="shared" si="1"/>
        <v>4</v>
      </c>
      <c r="E13" s="27">
        <v>65</v>
      </c>
      <c r="F13" s="27" t="str">
        <f t="shared" si="2"/>
        <v>A-</v>
      </c>
      <c r="G13">
        <f t="shared" si="3"/>
        <v>3</v>
      </c>
      <c r="H13" s="27">
        <v>85</v>
      </c>
      <c r="I13" s="27" t="str">
        <f t="shared" si="4"/>
        <v>A+</v>
      </c>
      <c r="J13">
        <f t="shared" si="5"/>
        <v>5</v>
      </c>
      <c r="K13" s="27">
        <v>42</v>
      </c>
      <c r="L13" s="27" t="str">
        <f t="shared" si="6"/>
        <v>C</v>
      </c>
      <c r="M13">
        <f t="shared" si="7"/>
        <v>1</v>
      </c>
      <c r="N13" s="27">
        <v>45</v>
      </c>
      <c r="O13" s="27" t="str">
        <f t="shared" si="8"/>
        <v>C</v>
      </c>
      <c r="P13">
        <f t="shared" si="9"/>
        <v>1</v>
      </c>
      <c r="Q13">
        <f t="shared" si="10"/>
        <v>316</v>
      </c>
      <c r="R13">
        <f t="shared" si="11"/>
        <v>2.8</v>
      </c>
    </row>
    <row r="14" spans="1:26" x14ac:dyDescent="0.25">
      <c r="A14" t="s">
        <v>116</v>
      </c>
      <c r="B14" s="27">
        <v>76</v>
      </c>
      <c r="C14" s="27" t="str">
        <f t="shared" si="0"/>
        <v>A</v>
      </c>
      <c r="D14">
        <f t="shared" si="1"/>
        <v>4</v>
      </c>
      <c r="E14" s="27">
        <v>60</v>
      </c>
      <c r="F14" s="27" t="str">
        <f t="shared" si="2"/>
        <v>A-</v>
      </c>
      <c r="G14">
        <f t="shared" si="3"/>
        <v>3</v>
      </c>
      <c r="H14" s="27">
        <v>75</v>
      </c>
      <c r="I14" s="27" t="str">
        <f t="shared" si="4"/>
        <v>A</v>
      </c>
      <c r="J14">
        <f t="shared" si="5"/>
        <v>4</v>
      </c>
      <c r="K14" s="27">
        <v>81</v>
      </c>
      <c r="L14" s="27" t="str">
        <f t="shared" si="6"/>
        <v>A+</v>
      </c>
      <c r="M14">
        <f t="shared" si="7"/>
        <v>5</v>
      </c>
      <c r="N14" s="27">
        <v>39</v>
      </c>
      <c r="O14" s="27" t="str">
        <f t="shared" si="8"/>
        <v>F</v>
      </c>
      <c r="P14">
        <f t="shared" si="9"/>
        <v>0</v>
      </c>
      <c r="Q14">
        <f t="shared" si="10"/>
        <v>331</v>
      </c>
      <c r="R14">
        <f t="shared" si="11"/>
        <v>0</v>
      </c>
    </row>
    <row r="15" spans="1:26" x14ac:dyDescent="0.25">
      <c r="A15" t="s">
        <v>229</v>
      </c>
      <c r="B15" s="27">
        <v>45</v>
      </c>
      <c r="C15" s="27" t="str">
        <f t="shared" si="0"/>
        <v>C</v>
      </c>
      <c r="D15">
        <f t="shared" si="1"/>
        <v>1</v>
      </c>
      <c r="E15" s="27">
        <v>42</v>
      </c>
      <c r="F15" s="27" t="str">
        <f t="shared" si="2"/>
        <v>C</v>
      </c>
      <c r="G15">
        <f t="shared" si="3"/>
        <v>1</v>
      </c>
      <c r="H15" s="27">
        <v>76</v>
      </c>
      <c r="I15" s="27" t="str">
        <f t="shared" si="4"/>
        <v>A</v>
      </c>
      <c r="J15">
        <f t="shared" si="5"/>
        <v>4</v>
      </c>
      <c r="K15" s="27">
        <v>66</v>
      </c>
      <c r="L15" s="27" t="str">
        <f t="shared" si="6"/>
        <v>A-</v>
      </c>
      <c r="M15">
        <f t="shared" si="7"/>
        <v>3</v>
      </c>
      <c r="N15" s="27">
        <v>76</v>
      </c>
      <c r="O15" s="27" t="str">
        <f t="shared" si="8"/>
        <v>A</v>
      </c>
      <c r="P15">
        <f t="shared" si="9"/>
        <v>4</v>
      </c>
      <c r="Q15">
        <f t="shared" si="10"/>
        <v>305</v>
      </c>
      <c r="R15">
        <f t="shared" si="11"/>
        <v>2.6</v>
      </c>
    </row>
    <row r="18" spans="1:25" x14ac:dyDescent="0.25">
      <c r="A18" s="30" t="s">
        <v>231</v>
      </c>
    </row>
    <row r="20" spans="1:25" x14ac:dyDescent="0.25">
      <c r="Y20" s="3" t="s">
        <v>252</v>
      </c>
    </row>
    <row r="22" spans="1:25" x14ac:dyDescent="0.25">
      <c r="N22" t="s">
        <v>230</v>
      </c>
    </row>
    <row r="23" spans="1:25" x14ac:dyDescent="0.25">
      <c r="B23" s="28" t="s">
        <v>205</v>
      </c>
      <c r="C23" s="29" t="s">
        <v>206</v>
      </c>
      <c r="D23" s="29" t="s">
        <v>207</v>
      </c>
      <c r="E23" s="28" t="s">
        <v>208</v>
      </c>
      <c r="F23" s="29" t="s">
        <v>206</v>
      </c>
      <c r="G23" s="29" t="s">
        <v>207</v>
      </c>
      <c r="H23" s="28" t="s">
        <v>209</v>
      </c>
      <c r="I23" s="29" t="s">
        <v>206</v>
      </c>
      <c r="J23" s="29" t="s">
        <v>207</v>
      </c>
      <c r="K23" s="28" t="s">
        <v>211</v>
      </c>
      <c r="L23" s="29" t="s">
        <v>206</v>
      </c>
      <c r="M23" s="29" t="s">
        <v>207</v>
      </c>
      <c r="N23" s="28" t="s">
        <v>210</v>
      </c>
      <c r="O23" s="29" t="s">
        <v>206</v>
      </c>
      <c r="P23" s="29" t="s">
        <v>207</v>
      </c>
      <c r="Q23" s="29" t="s">
        <v>96</v>
      </c>
      <c r="R23" s="29" t="s">
        <v>212</v>
      </c>
      <c r="S23" s="29" t="s">
        <v>206</v>
      </c>
    </row>
    <row r="24" spans="1:25" x14ac:dyDescent="0.25">
      <c r="A24" t="s">
        <v>100</v>
      </c>
      <c r="B24" s="27">
        <v>41</v>
      </c>
      <c r="C24" s="27"/>
      <c r="D24">
        <f>IF(B24&gt;=80,5,IF(B24&gt;=70,4,IF(B24&gt;=60,3,IF(B24&gt;=50,2,IF(B24&gt;=40,1,0)))))</f>
        <v>1</v>
      </c>
      <c r="E24" s="27">
        <v>47</v>
      </c>
      <c r="F24" s="27"/>
      <c r="G24">
        <f>IF(E24&gt;=80,5,IF(E24&gt;=70,4,IF(E24&gt;=60,3,IF(E24&gt;=50,2,IF(E24&gt;=40,1,0)))))</f>
        <v>1</v>
      </c>
      <c r="H24" s="27">
        <v>50</v>
      </c>
      <c r="I24" s="27"/>
      <c r="J24">
        <f>IF(H24&gt;=80,5,IF(H24&gt;=70,4,IF(H24&gt;=60,3,IF(H24&gt;=50,2,IF(H24&gt;=40,1,0)))))</f>
        <v>2</v>
      </c>
      <c r="K24" s="27">
        <v>77</v>
      </c>
      <c r="L24" s="27"/>
      <c r="M24">
        <v>0</v>
      </c>
      <c r="N24" s="27">
        <v>40</v>
      </c>
      <c r="O24" s="27"/>
      <c r="P24">
        <f>IF(N24&gt;=80,5,IF(N24&gt;=70,4,IF(N24&gt;=60,3,IF(N24&gt;=50,2,IF(N24&gt;=40,1,0)))))</f>
        <v>1</v>
      </c>
      <c r="R24" t="str">
        <f>IF(AND(D24&gt;=1,G24&gt;=1,J24&gt;=1,M24&gt;=1,P24&gt;=1),IF(P24&gt;2,(D24+G24+J24+M24+P24-2)/4,(D24+G24+J24+M24)/4),"Fail")</f>
        <v>Fail</v>
      </c>
    </row>
    <row r="25" spans="1:25" x14ac:dyDescent="0.25">
      <c r="A25" t="s">
        <v>215</v>
      </c>
      <c r="B25" s="27">
        <v>72</v>
      </c>
      <c r="C25" s="27"/>
      <c r="D25">
        <f t="shared" ref="D25:D34" si="12">IF(B25&gt;=80,5,IF(B25&gt;=70,4,IF(B25&gt;=60,3,IF(B25&gt;=50,2,IF(B25&gt;=40,1,0)))))</f>
        <v>4</v>
      </c>
      <c r="E25" s="27">
        <v>85</v>
      </c>
      <c r="F25" s="27"/>
      <c r="G25">
        <f t="shared" ref="G25:G34" si="13">IF(E25&gt;=80,5,IF(E25&gt;=70,4,IF(E25&gt;=60,3,IF(E25&gt;=50,2,IF(E25&gt;=40,1,0)))))</f>
        <v>5</v>
      </c>
      <c r="H25" s="27">
        <v>88</v>
      </c>
      <c r="I25" s="27"/>
      <c r="J25">
        <f t="shared" ref="J25:J34" si="14">IF(H25&gt;=80,5,IF(H25&gt;=70,4,IF(H25&gt;=60,3,IF(H25&gt;=50,2,IF(H25&gt;=40,1,0)))))</f>
        <v>5</v>
      </c>
      <c r="K25" s="27">
        <v>57</v>
      </c>
      <c r="L25" s="27"/>
      <c r="M25">
        <f t="shared" ref="M25:M34" si="15">IF(K25&gt;=80,5,IF(K25&gt;=70,4,IF(K25&gt;=60,3,IF(K25&gt;=50,2,IF(K25&gt;=40,1,0)))))</f>
        <v>2</v>
      </c>
      <c r="N25" s="27">
        <v>89</v>
      </c>
      <c r="O25" s="27"/>
      <c r="P25">
        <f t="shared" ref="P25:P34" si="16">IF(N25&gt;=80,5,IF(N25&gt;=70,4,IF(N25&gt;=60,3,IF(N25&gt;=50,2,IF(N25&gt;=40,1,0)))))</f>
        <v>5</v>
      </c>
      <c r="R25">
        <f>IF(AND(D25&gt;=1,G25&gt;=1,J25&gt;=1,M25&gt;=1,P25&gt;=1),IF(P25&gt;2,(D25+G25+J25+M25+P25-2)/4,(D25+G25+J25+M25)/4),"Fail")</f>
        <v>4.75</v>
      </c>
    </row>
    <row r="26" spans="1:25" x14ac:dyDescent="0.25">
      <c r="A26" t="s">
        <v>217</v>
      </c>
      <c r="B26" s="27">
        <v>69</v>
      </c>
      <c r="C26" s="27"/>
      <c r="D26">
        <f t="shared" si="12"/>
        <v>3</v>
      </c>
      <c r="E26" s="27">
        <v>41</v>
      </c>
      <c r="F26" s="27"/>
      <c r="G26">
        <f t="shared" si="13"/>
        <v>1</v>
      </c>
      <c r="H26" s="27">
        <v>62</v>
      </c>
      <c r="I26" s="27"/>
      <c r="J26">
        <f t="shared" si="14"/>
        <v>3</v>
      </c>
      <c r="K26" s="27">
        <v>39</v>
      </c>
      <c r="L26" s="27"/>
      <c r="M26">
        <f t="shared" si="15"/>
        <v>0</v>
      </c>
      <c r="N26" s="27">
        <v>66</v>
      </c>
      <c r="O26" s="27"/>
      <c r="P26">
        <f t="shared" si="16"/>
        <v>3</v>
      </c>
      <c r="R26" t="str">
        <f t="shared" ref="R26:R34" si="17">IF(AND(D26&gt;=1,G26&gt;=1,J26&gt;=1,M26&gt;=1,P26&gt;=1),IF(P26&gt;2,(D26+G26+J26+M26+P26-2)/4,(D26+G26+J26+M26)/4),"Fail")</f>
        <v>Fail</v>
      </c>
    </row>
    <row r="27" spans="1:25" x14ac:dyDescent="0.25">
      <c r="A27" t="s">
        <v>220</v>
      </c>
      <c r="B27" s="27">
        <v>74</v>
      </c>
      <c r="C27" s="27"/>
      <c r="D27">
        <f t="shared" si="12"/>
        <v>4</v>
      </c>
      <c r="E27" s="27">
        <v>87</v>
      </c>
      <c r="F27" s="27"/>
      <c r="G27">
        <f t="shared" si="13"/>
        <v>5</v>
      </c>
      <c r="H27" s="27">
        <v>58</v>
      </c>
      <c r="I27" s="27"/>
      <c r="J27">
        <f t="shared" si="14"/>
        <v>2</v>
      </c>
      <c r="K27" s="27">
        <v>81</v>
      </c>
      <c r="L27" s="27"/>
      <c r="M27">
        <f t="shared" si="15"/>
        <v>5</v>
      </c>
      <c r="N27" s="27">
        <v>55</v>
      </c>
      <c r="O27" s="27"/>
      <c r="P27">
        <f t="shared" si="16"/>
        <v>2</v>
      </c>
      <c r="R27">
        <f t="shared" si="17"/>
        <v>4</v>
      </c>
    </row>
    <row r="28" spans="1:25" x14ac:dyDescent="0.25">
      <c r="A28" t="s">
        <v>222</v>
      </c>
      <c r="B28" s="27">
        <v>89</v>
      </c>
      <c r="C28" s="27"/>
      <c r="D28">
        <f t="shared" si="12"/>
        <v>5</v>
      </c>
      <c r="E28" s="27">
        <v>64</v>
      </c>
      <c r="F28" s="27"/>
      <c r="G28">
        <f t="shared" si="13"/>
        <v>3</v>
      </c>
      <c r="H28" s="27">
        <v>45</v>
      </c>
      <c r="I28" s="27"/>
      <c r="J28">
        <f t="shared" si="14"/>
        <v>1</v>
      </c>
      <c r="K28" s="27">
        <v>81</v>
      </c>
      <c r="L28" s="27"/>
      <c r="M28">
        <f t="shared" si="15"/>
        <v>5</v>
      </c>
      <c r="N28" s="27">
        <v>71</v>
      </c>
      <c r="O28" s="27"/>
      <c r="P28">
        <f t="shared" si="16"/>
        <v>4</v>
      </c>
      <c r="R28">
        <f t="shared" si="17"/>
        <v>4</v>
      </c>
    </row>
    <row r="29" spans="1:25" x14ac:dyDescent="0.25">
      <c r="A29" t="s">
        <v>224</v>
      </c>
      <c r="B29" s="27">
        <v>69</v>
      </c>
      <c r="C29" s="27"/>
      <c r="D29">
        <f t="shared" si="12"/>
        <v>3</v>
      </c>
      <c r="E29" s="27">
        <v>49</v>
      </c>
      <c r="F29" s="27"/>
      <c r="G29">
        <f t="shared" si="13"/>
        <v>1</v>
      </c>
      <c r="H29" s="27">
        <v>80</v>
      </c>
      <c r="I29" s="27"/>
      <c r="J29">
        <f t="shared" si="14"/>
        <v>5</v>
      </c>
      <c r="K29" s="27">
        <v>45</v>
      </c>
      <c r="L29" s="27"/>
      <c r="M29">
        <f t="shared" si="15"/>
        <v>1</v>
      </c>
      <c r="N29" s="27">
        <v>42</v>
      </c>
      <c r="O29" s="27"/>
      <c r="P29">
        <v>0</v>
      </c>
      <c r="R29" t="str">
        <f t="shared" si="17"/>
        <v>Fail</v>
      </c>
    </row>
    <row r="30" spans="1:25" x14ac:dyDescent="0.25">
      <c r="A30" t="s">
        <v>227</v>
      </c>
      <c r="B30" s="27">
        <v>58</v>
      </c>
      <c r="C30" s="27"/>
      <c r="D30">
        <f t="shared" si="12"/>
        <v>2</v>
      </c>
      <c r="E30" s="27">
        <v>55</v>
      </c>
      <c r="F30" s="27"/>
      <c r="G30">
        <f t="shared" si="13"/>
        <v>2</v>
      </c>
      <c r="H30" s="27">
        <v>90</v>
      </c>
      <c r="I30" s="27"/>
      <c r="J30">
        <f t="shared" si="14"/>
        <v>5</v>
      </c>
      <c r="K30" s="27">
        <v>48</v>
      </c>
      <c r="L30" s="27"/>
      <c r="M30">
        <f t="shared" si="15"/>
        <v>1</v>
      </c>
      <c r="N30" s="27">
        <v>50</v>
      </c>
      <c r="O30" s="27"/>
      <c r="P30">
        <f t="shared" si="16"/>
        <v>2</v>
      </c>
      <c r="R30">
        <f t="shared" si="17"/>
        <v>2.5</v>
      </c>
    </row>
    <row r="31" spans="1:25" x14ac:dyDescent="0.25">
      <c r="A31" t="s">
        <v>101</v>
      </c>
      <c r="B31" s="27">
        <v>54</v>
      </c>
      <c r="C31" s="27"/>
      <c r="D31">
        <f t="shared" si="12"/>
        <v>2</v>
      </c>
      <c r="E31" s="27">
        <v>53</v>
      </c>
      <c r="F31" s="27"/>
      <c r="G31">
        <f t="shared" si="13"/>
        <v>2</v>
      </c>
      <c r="H31" s="27">
        <v>76</v>
      </c>
      <c r="I31" s="27"/>
      <c r="J31">
        <f t="shared" si="14"/>
        <v>4</v>
      </c>
      <c r="K31" s="27">
        <v>71</v>
      </c>
      <c r="L31" s="27"/>
      <c r="M31">
        <f t="shared" si="15"/>
        <v>4</v>
      </c>
      <c r="N31" s="27">
        <v>40</v>
      </c>
      <c r="O31" s="27"/>
      <c r="P31">
        <f t="shared" si="16"/>
        <v>1</v>
      </c>
      <c r="R31">
        <f t="shared" si="17"/>
        <v>3</v>
      </c>
    </row>
    <row r="32" spans="1:25" x14ac:dyDescent="0.25">
      <c r="A32" t="s">
        <v>228</v>
      </c>
      <c r="B32" s="27">
        <v>79</v>
      </c>
      <c r="C32" s="27"/>
      <c r="D32">
        <f t="shared" si="12"/>
        <v>4</v>
      </c>
      <c r="E32" s="27">
        <v>65</v>
      </c>
      <c r="F32" s="27"/>
      <c r="G32">
        <f t="shared" si="13"/>
        <v>3</v>
      </c>
      <c r="H32" s="27">
        <v>85</v>
      </c>
      <c r="I32" s="27"/>
      <c r="J32">
        <f t="shared" si="14"/>
        <v>5</v>
      </c>
      <c r="K32" s="27">
        <v>45</v>
      </c>
      <c r="L32" s="27"/>
      <c r="M32">
        <f t="shared" si="15"/>
        <v>1</v>
      </c>
      <c r="N32" s="27">
        <v>42</v>
      </c>
      <c r="O32" s="27"/>
      <c r="P32">
        <f t="shared" si="16"/>
        <v>1</v>
      </c>
      <c r="R32">
        <f t="shared" si="17"/>
        <v>3.25</v>
      </c>
    </row>
    <row r="33" spans="1:18" x14ac:dyDescent="0.25">
      <c r="A33" t="s">
        <v>116</v>
      </c>
      <c r="B33" s="27">
        <v>76</v>
      </c>
      <c r="C33" s="27"/>
      <c r="D33">
        <f t="shared" si="12"/>
        <v>4</v>
      </c>
      <c r="E33" s="27">
        <v>60</v>
      </c>
      <c r="F33" s="27"/>
      <c r="G33">
        <f t="shared" si="13"/>
        <v>3</v>
      </c>
      <c r="H33" s="27">
        <v>75</v>
      </c>
      <c r="I33" s="27"/>
      <c r="J33">
        <f t="shared" si="14"/>
        <v>4</v>
      </c>
      <c r="K33" s="27">
        <v>39</v>
      </c>
      <c r="L33" s="27"/>
      <c r="M33">
        <f t="shared" si="15"/>
        <v>0</v>
      </c>
      <c r="N33" s="27">
        <v>81</v>
      </c>
      <c r="O33" s="27"/>
      <c r="P33">
        <f t="shared" si="16"/>
        <v>5</v>
      </c>
      <c r="R33" t="str">
        <f t="shared" si="17"/>
        <v>Fail</v>
      </c>
    </row>
    <row r="34" spans="1:18" x14ac:dyDescent="0.25">
      <c r="A34" t="s">
        <v>229</v>
      </c>
      <c r="B34" s="27">
        <v>45</v>
      </c>
      <c r="C34" s="27"/>
      <c r="D34">
        <f t="shared" si="12"/>
        <v>1</v>
      </c>
      <c r="E34" s="27">
        <v>42</v>
      </c>
      <c r="F34" s="27"/>
      <c r="G34">
        <f t="shared" si="13"/>
        <v>1</v>
      </c>
      <c r="H34" s="27">
        <v>76</v>
      </c>
      <c r="I34" s="27"/>
      <c r="J34">
        <f t="shared" si="14"/>
        <v>4</v>
      </c>
      <c r="K34" s="27">
        <v>76</v>
      </c>
      <c r="L34" s="27"/>
      <c r="M34">
        <f t="shared" si="15"/>
        <v>4</v>
      </c>
      <c r="N34" s="27">
        <v>66</v>
      </c>
      <c r="O34" s="27"/>
      <c r="P34">
        <f t="shared" si="16"/>
        <v>3</v>
      </c>
      <c r="R34">
        <f t="shared" si="17"/>
        <v>2.75</v>
      </c>
    </row>
  </sheetData>
  <mergeCells count="3">
    <mergeCell ref="Q1:R1"/>
    <mergeCell ref="Q2:R2"/>
    <mergeCell ref="A3:R3"/>
  </mergeCells>
  <hyperlinks>
    <hyperlink ref="A18" r:id="rId1" xr:uid="{257F83D4-CE4F-4A45-983F-48A410C6DF1D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7F3C5-8C7D-4FAA-A186-719C83B1866E}">
  <dimension ref="A3:R17"/>
  <sheetViews>
    <sheetView tabSelected="1" topLeftCell="A4" workbookViewId="0">
      <selection activeCell="H14" sqref="H14"/>
    </sheetView>
  </sheetViews>
  <sheetFormatPr defaultRowHeight="15" x14ac:dyDescent="0.25"/>
  <cols>
    <col min="1" max="1" width="8.7109375" bestFit="1" customWidth="1"/>
    <col min="2" max="2" width="11.42578125" bestFit="1" customWidth="1"/>
    <col min="3" max="3" width="9.42578125" bestFit="1" customWidth="1"/>
    <col min="4" max="4" width="6.42578125" bestFit="1" customWidth="1"/>
    <col min="5" max="5" width="10.7109375" bestFit="1" customWidth="1"/>
    <col min="6" max="6" width="9.42578125" bestFit="1" customWidth="1"/>
    <col min="7" max="7" width="14" bestFit="1" customWidth="1"/>
    <col min="8" max="8" width="9.7109375" customWidth="1"/>
    <col min="10" max="10" width="14" bestFit="1" customWidth="1"/>
    <col min="13" max="13" width="14" bestFit="1" customWidth="1"/>
  </cols>
  <sheetData>
    <row r="3" spans="1:18" x14ac:dyDescent="0.25">
      <c r="R3" t="s">
        <v>260</v>
      </c>
    </row>
    <row r="4" spans="1:18" ht="17.25" x14ac:dyDescent="0.3">
      <c r="R4" s="33" t="s">
        <v>259</v>
      </c>
    </row>
    <row r="5" spans="1:18" x14ac:dyDescent="0.25">
      <c r="A5" s="18" t="s">
        <v>91</v>
      </c>
      <c r="B5" s="18" t="s">
        <v>253</v>
      </c>
      <c r="C5" s="18" t="s">
        <v>254</v>
      </c>
      <c r="D5" s="18" t="s">
        <v>255</v>
      </c>
      <c r="E5" s="18" t="s">
        <v>172</v>
      </c>
      <c r="F5" s="18" t="s">
        <v>173</v>
      </c>
      <c r="G5" s="18" t="s">
        <v>181</v>
      </c>
      <c r="H5" s="18" t="s">
        <v>256</v>
      </c>
      <c r="J5" s="55" t="s">
        <v>272</v>
      </c>
      <c r="K5" s="55"/>
    </row>
    <row r="6" spans="1:18" x14ac:dyDescent="0.25">
      <c r="A6" t="s">
        <v>261</v>
      </c>
      <c r="B6" s="1">
        <v>43476</v>
      </c>
      <c r="C6" s="6"/>
      <c r="D6" s="36">
        <f>(H6*$K$6)/$K$10</f>
        <v>9750</v>
      </c>
      <c r="E6" s="36">
        <f>(H6*$K$7)/$K$10</f>
        <v>1500</v>
      </c>
      <c r="F6" s="36"/>
      <c r="G6" s="36"/>
      <c r="H6">
        <v>15000</v>
      </c>
      <c r="J6" s="25" t="s">
        <v>257</v>
      </c>
      <c r="K6" s="34">
        <v>65</v>
      </c>
    </row>
    <row r="7" spans="1:18" x14ac:dyDescent="0.25">
      <c r="A7" t="s">
        <v>262</v>
      </c>
      <c r="B7" s="1">
        <v>43507</v>
      </c>
      <c r="C7" s="6"/>
      <c r="D7" s="36">
        <f t="shared" ref="D7:D15" si="0">(H7*$K$6)/$K$10</f>
        <v>10400</v>
      </c>
      <c r="E7" s="36">
        <f t="shared" ref="E7:E15" si="1">(H7*$K$7)/$K$10</f>
        <v>1600</v>
      </c>
      <c r="F7" s="36"/>
      <c r="G7" s="36"/>
      <c r="H7">
        <v>16000</v>
      </c>
      <c r="J7" s="25" t="s">
        <v>258</v>
      </c>
      <c r="K7" s="34">
        <v>10</v>
      </c>
    </row>
    <row r="8" spans="1:18" x14ac:dyDescent="0.25">
      <c r="A8" t="s">
        <v>263</v>
      </c>
      <c r="B8" s="1">
        <v>43476</v>
      </c>
      <c r="C8" s="6"/>
      <c r="D8" s="36">
        <f t="shared" si="0"/>
        <v>0</v>
      </c>
      <c r="E8" s="36">
        <f t="shared" si="1"/>
        <v>0</v>
      </c>
      <c r="F8" s="36"/>
      <c r="G8" s="36"/>
      <c r="J8" s="25" t="s">
        <v>173</v>
      </c>
      <c r="K8" s="34">
        <v>15</v>
      </c>
    </row>
    <row r="9" spans="1:18" x14ac:dyDescent="0.25">
      <c r="A9" t="s">
        <v>189</v>
      </c>
      <c r="B9" s="1">
        <v>43535</v>
      </c>
      <c r="C9" s="6"/>
      <c r="D9" s="36">
        <f t="shared" si="0"/>
        <v>0</v>
      </c>
      <c r="E9" s="36">
        <f t="shared" si="1"/>
        <v>0</v>
      </c>
      <c r="F9" s="36"/>
      <c r="G9" s="36"/>
      <c r="J9" s="25" t="s">
        <v>181</v>
      </c>
      <c r="K9" s="34">
        <v>10</v>
      </c>
    </row>
    <row r="10" spans="1:18" x14ac:dyDescent="0.25">
      <c r="A10" t="s">
        <v>264</v>
      </c>
      <c r="B10" s="1">
        <v>43566</v>
      </c>
      <c r="C10" s="6"/>
      <c r="D10" s="36">
        <f t="shared" si="0"/>
        <v>0</v>
      </c>
      <c r="E10" s="36">
        <f t="shared" si="1"/>
        <v>0</v>
      </c>
      <c r="F10" s="36"/>
      <c r="G10" s="36"/>
      <c r="J10" s="32" t="s">
        <v>256</v>
      </c>
      <c r="K10" s="31">
        <v>100</v>
      </c>
    </row>
    <row r="11" spans="1:18" x14ac:dyDescent="0.25">
      <c r="A11" t="s">
        <v>265</v>
      </c>
      <c r="B11" t="s">
        <v>270</v>
      </c>
      <c r="C11" s="6"/>
      <c r="D11" s="36">
        <f t="shared" si="0"/>
        <v>0</v>
      </c>
      <c r="E11" s="36">
        <f t="shared" si="1"/>
        <v>0</v>
      </c>
      <c r="F11" s="36"/>
      <c r="G11" s="36"/>
    </row>
    <row r="12" spans="1:18" x14ac:dyDescent="0.25">
      <c r="A12" t="s">
        <v>266</v>
      </c>
      <c r="B12" t="s">
        <v>271</v>
      </c>
      <c r="C12" s="6"/>
      <c r="D12" s="36">
        <f t="shared" si="0"/>
        <v>0</v>
      </c>
      <c r="E12" s="36">
        <f t="shared" si="1"/>
        <v>0</v>
      </c>
      <c r="F12" s="36"/>
      <c r="G12" s="36"/>
    </row>
    <row r="13" spans="1:18" x14ac:dyDescent="0.25">
      <c r="A13" t="s">
        <v>267</v>
      </c>
      <c r="B13" s="1">
        <v>43596</v>
      </c>
      <c r="C13" s="6"/>
      <c r="D13" s="36">
        <f t="shared" si="0"/>
        <v>0</v>
      </c>
      <c r="E13" s="36">
        <f t="shared" si="1"/>
        <v>0</v>
      </c>
      <c r="F13" s="36"/>
      <c r="G13" s="36"/>
    </row>
    <row r="14" spans="1:18" x14ac:dyDescent="0.25">
      <c r="A14" t="s">
        <v>268</v>
      </c>
      <c r="B14" s="1">
        <v>43627</v>
      </c>
      <c r="C14" s="6"/>
      <c r="D14" s="36">
        <f t="shared" si="0"/>
        <v>0</v>
      </c>
      <c r="E14" s="36">
        <f t="shared" si="1"/>
        <v>0</v>
      </c>
      <c r="F14" s="36"/>
      <c r="G14" s="36"/>
    </row>
    <row r="15" spans="1:18" x14ac:dyDescent="0.25">
      <c r="A15" t="s">
        <v>269</v>
      </c>
      <c r="B15" s="1">
        <v>43566</v>
      </c>
      <c r="C15" s="6"/>
      <c r="D15" s="36">
        <f t="shared" si="0"/>
        <v>0</v>
      </c>
      <c r="E15" s="36">
        <f t="shared" si="1"/>
        <v>0</v>
      </c>
      <c r="F15" s="36"/>
      <c r="G15" s="36"/>
    </row>
    <row r="16" spans="1:18" x14ac:dyDescent="0.25">
      <c r="D16" s="36">
        <f t="shared" ref="D16:D17" si="2">(H16*65)/100</f>
        <v>0</v>
      </c>
    </row>
    <row r="17" spans="4:4" x14ac:dyDescent="0.25">
      <c r="D17" s="36">
        <f t="shared" si="2"/>
        <v>0</v>
      </c>
    </row>
  </sheetData>
  <mergeCells count="1">
    <mergeCell ref="J5:K5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417B6-9DB7-4F9E-81F1-62845ED27106}">
  <dimension ref="A1:O21"/>
  <sheetViews>
    <sheetView workbookViewId="0">
      <selection activeCell="A21" sqref="A21"/>
    </sheetView>
  </sheetViews>
  <sheetFormatPr defaultRowHeight="15" x14ac:dyDescent="0.25"/>
  <sheetData>
    <row r="1" spans="1:15" x14ac:dyDescent="0.25">
      <c r="A1" t="s">
        <v>166</v>
      </c>
    </row>
    <row r="2" spans="1:15" x14ac:dyDescent="0.25">
      <c r="A2" t="s">
        <v>167</v>
      </c>
    </row>
    <row r="3" spans="1:15" x14ac:dyDescent="0.25">
      <c r="A3" t="s">
        <v>168</v>
      </c>
    </row>
    <row r="4" spans="1:15" x14ac:dyDescent="0.25">
      <c r="A4" t="s">
        <v>169</v>
      </c>
    </row>
    <row r="6" spans="1:15" x14ac:dyDescent="0.25">
      <c r="A6" s="24" t="s">
        <v>170</v>
      </c>
      <c r="B6" s="24" t="s">
        <v>171</v>
      </c>
      <c r="C6" s="24" t="s">
        <v>94</v>
      </c>
      <c r="D6" s="24" t="s">
        <v>172</v>
      </c>
      <c r="E6" s="24" t="s">
        <v>173</v>
      </c>
      <c r="F6" s="24" t="s">
        <v>174</v>
      </c>
      <c r="G6" s="24" t="s">
        <v>175</v>
      </c>
      <c r="H6" s="24" t="s">
        <v>176</v>
      </c>
      <c r="I6" s="24" t="s">
        <v>161</v>
      </c>
      <c r="J6" s="24" t="s">
        <v>177</v>
      </c>
      <c r="K6" s="24" t="s">
        <v>178</v>
      </c>
      <c r="L6" s="24" t="s">
        <v>155</v>
      </c>
      <c r="M6" s="24" t="s">
        <v>96</v>
      </c>
      <c r="N6" s="24" t="s">
        <v>156</v>
      </c>
      <c r="O6" s="24" t="s">
        <v>179</v>
      </c>
    </row>
    <row r="7" spans="1:15" x14ac:dyDescent="0.25">
      <c r="A7" t="s">
        <v>187</v>
      </c>
      <c r="B7">
        <v>1526</v>
      </c>
      <c r="C7">
        <v>42868</v>
      </c>
      <c r="G7">
        <v>150</v>
      </c>
    </row>
    <row r="8" spans="1:15" x14ac:dyDescent="0.25">
      <c r="A8" t="s">
        <v>188</v>
      </c>
      <c r="B8">
        <v>15301530</v>
      </c>
      <c r="C8">
        <v>35011</v>
      </c>
      <c r="G8">
        <v>150</v>
      </c>
    </row>
    <row r="9" spans="1:15" x14ac:dyDescent="0.25">
      <c r="A9" t="s">
        <v>186</v>
      </c>
      <c r="B9">
        <v>15401556</v>
      </c>
      <c r="C9">
        <v>38275</v>
      </c>
      <c r="G9">
        <v>150</v>
      </c>
    </row>
    <row r="10" spans="1:15" x14ac:dyDescent="0.25">
      <c r="A10" t="s">
        <v>189</v>
      </c>
      <c r="B10">
        <v>16051605</v>
      </c>
      <c r="C10">
        <v>23339</v>
      </c>
      <c r="G10">
        <v>150</v>
      </c>
    </row>
    <row r="11" spans="1:15" x14ac:dyDescent="0.25">
      <c r="A11" t="s">
        <v>190</v>
      </c>
      <c r="B11">
        <v>16271627</v>
      </c>
      <c r="C11">
        <v>29391</v>
      </c>
      <c r="G11">
        <v>150</v>
      </c>
    </row>
    <row r="12" spans="1:15" x14ac:dyDescent="0.25">
      <c r="A12" t="s">
        <v>191</v>
      </c>
      <c r="B12">
        <v>16281628</v>
      </c>
      <c r="C12">
        <v>25112</v>
      </c>
      <c r="G12">
        <v>150</v>
      </c>
    </row>
    <row r="13" spans="1:15" x14ac:dyDescent="0.25">
      <c r="A13" t="s">
        <v>192</v>
      </c>
      <c r="B13">
        <v>16581658</v>
      </c>
      <c r="C13">
        <v>39319</v>
      </c>
      <c r="G13">
        <v>150</v>
      </c>
    </row>
    <row r="14" spans="1:15" x14ac:dyDescent="0.25">
      <c r="A14" t="s">
        <v>193</v>
      </c>
      <c r="B14">
        <v>17071707</v>
      </c>
      <c r="C14">
        <v>43587</v>
      </c>
      <c r="G14">
        <v>150</v>
      </c>
    </row>
    <row r="15" spans="1:15" x14ac:dyDescent="0.25">
      <c r="A15" t="s">
        <v>194</v>
      </c>
      <c r="B15">
        <v>17071707</v>
      </c>
      <c r="C15">
        <v>23953</v>
      </c>
      <c r="G15">
        <v>150</v>
      </c>
    </row>
    <row r="21" spans="1:1" x14ac:dyDescent="0.25">
      <c r="A21" s="30" t="s">
        <v>231</v>
      </c>
    </row>
  </sheetData>
  <hyperlinks>
    <hyperlink ref="A21" r:id="rId1" xr:uid="{53648CC4-ACC7-4827-A719-4AF8CAC1E032}"/>
  </hyperlinks>
  <pageMargins left="0.7" right="0.7" top="0.75" bottom="0.75" header="0.3" footer="0.3"/>
  <pageSetup paperSize="9" orientation="landscape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1C219-CD48-4F16-B322-29C2F13531C3}">
  <dimension ref="A1:F10"/>
  <sheetViews>
    <sheetView workbookViewId="0">
      <selection activeCell="G5" sqref="G5"/>
    </sheetView>
  </sheetViews>
  <sheetFormatPr defaultRowHeight="15" x14ac:dyDescent="0.25"/>
  <cols>
    <col min="2" max="2" width="10.7109375" bestFit="1" customWidth="1"/>
    <col min="4" max="4" width="10.7109375" bestFit="1" customWidth="1"/>
    <col min="5" max="5" width="19.85546875" bestFit="1" customWidth="1"/>
    <col min="6" max="6" width="17.28515625" bestFit="1" customWidth="1"/>
  </cols>
  <sheetData>
    <row r="1" spans="1:6" x14ac:dyDescent="0.25">
      <c r="A1" s="30" t="s">
        <v>231</v>
      </c>
    </row>
    <row r="3" spans="1:6" x14ac:dyDescent="0.25">
      <c r="B3" t="s">
        <v>239</v>
      </c>
      <c r="D3" t="s">
        <v>240</v>
      </c>
      <c r="F3" t="s">
        <v>241</v>
      </c>
    </row>
    <row r="4" spans="1:6" x14ac:dyDescent="0.25">
      <c r="A4" t="s">
        <v>232</v>
      </c>
      <c r="B4" t="str">
        <f>UPPER(A4)</f>
        <v>A</v>
      </c>
      <c r="C4" t="s">
        <v>11</v>
      </c>
      <c r="D4" t="str">
        <f>LOWER(C4)</f>
        <v>a</v>
      </c>
      <c r="E4" t="s">
        <v>245</v>
      </c>
      <c r="F4" t="str">
        <f>PROPER(E4)</f>
        <v>Bangladesh Dhaka</v>
      </c>
    </row>
    <row r="5" spans="1:6" x14ac:dyDescent="0.25">
      <c r="A5" t="s">
        <v>233</v>
      </c>
      <c r="B5" t="str">
        <f t="shared" ref="B5:B10" si="0">UPPER(A5)</f>
        <v>B</v>
      </c>
      <c r="C5" t="s">
        <v>12</v>
      </c>
      <c r="D5" t="str">
        <f t="shared" ref="D5:D10" si="1">LOWER(C5)</f>
        <v>b</v>
      </c>
      <c r="E5" t="s">
        <v>246</v>
      </c>
      <c r="F5" t="str">
        <f t="shared" ref="F5:F10" si="2">PROPER(E5)</f>
        <v>Bangladesh Dhaka</v>
      </c>
    </row>
    <row r="6" spans="1:6" x14ac:dyDescent="0.25">
      <c r="A6" t="s">
        <v>234</v>
      </c>
      <c r="B6" t="str">
        <f t="shared" si="0"/>
        <v>C</v>
      </c>
      <c r="C6" t="s">
        <v>13</v>
      </c>
      <c r="D6" t="str">
        <f t="shared" si="1"/>
        <v>c</v>
      </c>
      <c r="E6" t="s">
        <v>247</v>
      </c>
      <c r="F6" t="str">
        <f t="shared" si="2"/>
        <v>Problem Solved</v>
      </c>
    </row>
    <row r="7" spans="1:6" x14ac:dyDescent="0.25">
      <c r="A7" t="s">
        <v>235</v>
      </c>
      <c r="B7" t="str">
        <f t="shared" si="0"/>
        <v>D</v>
      </c>
      <c r="C7" t="s">
        <v>14</v>
      </c>
      <c r="D7" t="str">
        <f t="shared" si="1"/>
        <v>d</v>
      </c>
      <c r="F7" t="str">
        <f t="shared" si="2"/>
        <v/>
      </c>
    </row>
    <row r="8" spans="1:6" x14ac:dyDescent="0.25">
      <c r="A8" t="s">
        <v>236</v>
      </c>
      <c r="B8" t="str">
        <f t="shared" si="0"/>
        <v>X</v>
      </c>
      <c r="C8" t="s">
        <v>242</v>
      </c>
      <c r="D8" t="str">
        <f t="shared" si="1"/>
        <v>x</v>
      </c>
      <c r="F8" t="str">
        <f t="shared" si="2"/>
        <v/>
      </c>
    </row>
    <row r="9" spans="1:6" x14ac:dyDescent="0.25">
      <c r="A9" t="s">
        <v>237</v>
      </c>
      <c r="B9" t="str">
        <f t="shared" si="0"/>
        <v>Y</v>
      </c>
      <c r="C9" t="s">
        <v>243</v>
      </c>
      <c r="D9" t="str">
        <f t="shared" si="1"/>
        <v>y</v>
      </c>
      <c r="F9" t="str">
        <f t="shared" si="2"/>
        <v/>
      </c>
    </row>
    <row r="10" spans="1:6" x14ac:dyDescent="0.25">
      <c r="A10" t="s">
        <v>238</v>
      </c>
      <c r="B10" t="str">
        <f t="shared" si="0"/>
        <v>Z</v>
      </c>
      <c r="C10" t="s">
        <v>244</v>
      </c>
      <c r="D10" t="str">
        <f t="shared" si="1"/>
        <v>z</v>
      </c>
      <c r="F10" t="str">
        <f t="shared" si="2"/>
        <v/>
      </c>
    </row>
  </sheetData>
  <hyperlinks>
    <hyperlink ref="A1" r:id="rId1" xr:uid="{383A152C-95B7-4B42-9D8B-E1DF9952D9FA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5590E-DE39-4164-B673-0E6948454BBF}">
  <dimension ref="A1:E21"/>
  <sheetViews>
    <sheetView workbookViewId="0">
      <selection activeCell="E7" sqref="E7"/>
    </sheetView>
  </sheetViews>
  <sheetFormatPr defaultRowHeight="15" x14ac:dyDescent="0.25"/>
  <cols>
    <col min="2" max="2" width="12.85546875" customWidth="1"/>
  </cols>
  <sheetData>
    <row r="1" spans="1:5" x14ac:dyDescent="0.25">
      <c r="A1" s="30" t="s">
        <v>231</v>
      </c>
    </row>
    <row r="3" spans="1:5" x14ac:dyDescent="0.25">
      <c r="A3" t="s">
        <v>273</v>
      </c>
      <c r="B3" t="s">
        <v>274</v>
      </c>
    </row>
    <row r="4" spans="1:5" x14ac:dyDescent="0.25">
      <c r="A4" t="s">
        <v>275</v>
      </c>
      <c r="B4">
        <f ca="1">RANDBETWEEN(1,5)</f>
        <v>4</v>
      </c>
      <c r="E4">
        <v>54</v>
      </c>
    </row>
    <row r="5" spans="1:5" x14ac:dyDescent="0.25">
      <c r="A5">
        <f ca="1">RAND()</f>
        <v>0.53898930505552323</v>
      </c>
      <c r="B5">
        <f t="shared" ref="B5:B21" ca="1" si="0">RANDBETWEEN(1,5)</f>
        <v>3</v>
      </c>
      <c r="E5">
        <v>45</v>
      </c>
    </row>
    <row r="6" spans="1:5" x14ac:dyDescent="0.25">
      <c r="A6">
        <f t="shared" ref="A6:A20" ca="1" si="1">RAND()</f>
        <v>0.89674755352997237</v>
      </c>
      <c r="B6">
        <f t="shared" ca="1" si="0"/>
        <v>4</v>
      </c>
      <c r="E6">
        <v>4424</v>
      </c>
    </row>
    <row r="7" spans="1:5" x14ac:dyDescent="0.25">
      <c r="A7">
        <f t="shared" ca="1" si="1"/>
        <v>0.9660142438959467</v>
      </c>
      <c r="B7">
        <f t="shared" ca="1" si="0"/>
        <v>5</v>
      </c>
    </row>
    <row r="8" spans="1:5" x14ac:dyDescent="0.25">
      <c r="A8">
        <f t="shared" ca="1" si="1"/>
        <v>0.99194865059673332</v>
      </c>
      <c r="B8">
        <f t="shared" ca="1" si="0"/>
        <v>3</v>
      </c>
    </row>
    <row r="9" spans="1:5" x14ac:dyDescent="0.25">
      <c r="A9">
        <f t="shared" ca="1" si="1"/>
        <v>0.88027370452560771</v>
      </c>
      <c r="B9">
        <f t="shared" ca="1" si="0"/>
        <v>4</v>
      </c>
    </row>
    <row r="10" spans="1:5" x14ac:dyDescent="0.25">
      <c r="A10">
        <f t="shared" ca="1" si="1"/>
        <v>0.52550995414051482</v>
      </c>
      <c r="B10">
        <f t="shared" ca="1" si="0"/>
        <v>5</v>
      </c>
    </row>
    <row r="11" spans="1:5" x14ac:dyDescent="0.25">
      <c r="A11">
        <f t="shared" ca="1" si="1"/>
        <v>0.27058753961157944</v>
      </c>
      <c r="B11">
        <f t="shared" ca="1" si="0"/>
        <v>5</v>
      </c>
    </row>
    <row r="12" spans="1:5" x14ac:dyDescent="0.25">
      <c r="A12">
        <f t="shared" ca="1" si="1"/>
        <v>0.16024636962357641</v>
      </c>
      <c r="B12">
        <f t="shared" ca="1" si="0"/>
        <v>1</v>
      </c>
    </row>
    <row r="13" spans="1:5" x14ac:dyDescent="0.25">
      <c r="A13">
        <f t="shared" ca="1" si="1"/>
        <v>0.4556171833568855</v>
      </c>
      <c r="B13">
        <f t="shared" ca="1" si="0"/>
        <v>4</v>
      </c>
    </row>
    <row r="14" spans="1:5" x14ac:dyDescent="0.25">
      <c r="A14">
        <f t="shared" ca="1" si="1"/>
        <v>0.90789931449334693</v>
      </c>
      <c r="B14">
        <f t="shared" ca="1" si="0"/>
        <v>5</v>
      </c>
    </row>
    <row r="15" spans="1:5" x14ac:dyDescent="0.25">
      <c r="A15">
        <f t="shared" ca="1" si="1"/>
        <v>0.39696742568855559</v>
      </c>
      <c r="B15">
        <f t="shared" ca="1" si="0"/>
        <v>5</v>
      </c>
    </row>
    <row r="16" spans="1:5" x14ac:dyDescent="0.25">
      <c r="A16">
        <f t="shared" ca="1" si="1"/>
        <v>0.41096248520880785</v>
      </c>
      <c r="B16">
        <f t="shared" ca="1" si="0"/>
        <v>3</v>
      </c>
    </row>
    <row r="17" spans="1:2" x14ac:dyDescent="0.25">
      <c r="A17">
        <f t="shared" ca="1" si="1"/>
        <v>0.93129541088182544</v>
      </c>
      <c r="B17">
        <f t="shared" ca="1" si="0"/>
        <v>2</v>
      </c>
    </row>
    <row r="18" spans="1:2" x14ac:dyDescent="0.25">
      <c r="A18">
        <f t="shared" ca="1" si="1"/>
        <v>0.88250580228854014</v>
      </c>
      <c r="B18">
        <f t="shared" ca="1" si="0"/>
        <v>2</v>
      </c>
    </row>
    <row r="19" spans="1:2" x14ac:dyDescent="0.25">
      <c r="A19">
        <f t="shared" ca="1" si="1"/>
        <v>0.44192619116781373</v>
      </c>
      <c r="B19">
        <f t="shared" ca="1" si="0"/>
        <v>3</v>
      </c>
    </row>
    <row r="20" spans="1:2" x14ac:dyDescent="0.25">
      <c r="A20">
        <f t="shared" ca="1" si="1"/>
        <v>0.4244778749051733</v>
      </c>
      <c r="B20">
        <f t="shared" ca="1" si="0"/>
        <v>2</v>
      </c>
    </row>
    <row r="21" spans="1:2" x14ac:dyDescent="0.25">
      <c r="B21">
        <f t="shared" ca="1" si="0"/>
        <v>2</v>
      </c>
    </row>
  </sheetData>
  <hyperlinks>
    <hyperlink ref="A1" r:id="rId1" xr:uid="{9180C68A-FB0A-48C5-9A59-F480D55745B4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F4D85-F2FD-4F9E-8546-CFBBC815E48D}">
  <dimension ref="A1:H20"/>
  <sheetViews>
    <sheetView workbookViewId="0">
      <selection activeCell="D2" sqref="D2"/>
    </sheetView>
  </sheetViews>
  <sheetFormatPr defaultRowHeight="15" x14ac:dyDescent="0.25"/>
  <cols>
    <col min="1" max="3" width="9.140625" style="10"/>
    <col min="4" max="4" width="16.7109375" style="10" bestFit="1" customWidth="1"/>
    <col min="5" max="5" width="9.140625" style="10" bestFit="1" customWidth="1"/>
    <col min="6" max="6" width="16.7109375" style="10" bestFit="1" customWidth="1"/>
    <col min="7" max="16384" width="9.140625" style="10"/>
  </cols>
  <sheetData>
    <row r="1" spans="1:8" ht="26.25" x14ac:dyDescent="0.4">
      <c r="A1" s="56">
        <v>2233.4454999999998</v>
      </c>
      <c r="B1" s="56"/>
      <c r="C1" s="56"/>
      <c r="D1" s="42" t="s">
        <v>280</v>
      </c>
    </row>
    <row r="3" spans="1:8" x14ac:dyDescent="0.25">
      <c r="D3" s="10" t="s">
        <v>276</v>
      </c>
      <c r="F3" s="10" t="s">
        <v>277</v>
      </c>
      <c r="H3" s="10" t="s">
        <v>278</v>
      </c>
    </row>
    <row r="4" spans="1:8" x14ac:dyDescent="0.25">
      <c r="B4" s="39"/>
      <c r="C4" s="39">
        <v>70.873056183916503</v>
      </c>
      <c r="D4" s="41"/>
      <c r="E4" s="39">
        <v>40.612902069545399</v>
      </c>
      <c r="F4" s="40"/>
      <c r="G4" s="39">
        <v>150.24864963271901</v>
      </c>
    </row>
    <row r="5" spans="1:8" x14ac:dyDescent="0.25">
      <c r="B5" s="39"/>
      <c r="C5" s="39">
        <v>20.335371350194901</v>
      </c>
      <c r="D5" s="41"/>
      <c r="E5" s="39">
        <v>10.462034391435299</v>
      </c>
      <c r="F5" s="40"/>
      <c r="G5" s="39">
        <v>200.603571899787</v>
      </c>
    </row>
    <row r="6" spans="1:8" x14ac:dyDescent="0.25">
      <c r="B6" s="39"/>
      <c r="C6" s="39">
        <v>80.503534530819195</v>
      </c>
      <c r="D6" s="41"/>
      <c r="E6" s="39">
        <v>30.5601412567746</v>
      </c>
      <c r="F6" s="40"/>
      <c r="G6" s="39">
        <v>10.1911191894353</v>
      </c>
    </row>
    <row r="7" spans="1:8" x14ac:dyDescent="0.25">
      <c r="B7" s="39"/>
      <c r="C7" s="39">
        <v>130.28108133663801</v>
      </c>
      <c r="D7" s="41"/>
      <c r="E7" s="39">
        <v>90.346658798701895</v>
      </c>
      <c r="F7" s="40"/>
      <c r="G7" s="39">
        <v>140.98836715003699</v>
      </c>
    </row>
    <row r="8" spans="1:8" x14ac:dyDescent="0.25">
      <c r="B8" s="39"/>
      <c r="C8" s="39">
        <v>40.822787756580198</v>
      </c>
      <c r="D8" s="41"/>
      <c r="E8" s="39">
        <v>50.6539095402809</v>
      </c>
      <c r="F8" s="40"/>
      <c r="G8" s="39">
        <v>40.727482982026402</v>
      </c>
    </row>
    <row r="9" spans="1:8" x14ac:dyDescent="0.25">
      <c r="B9" s="39"/>
      <c r="C9" s="39">
        <v>120.06374919406601</v>
      </c>
      <c r="D9" s="41"/>
      <c r="E9" s="39">
        <v>140.85979088422599</v>
      </c>
      <c r="F9" s="40"/>
      <c r="G9" s="39">
        <v>80.841177694632805</v>
      </c>
    </row>
    <row r="10" spans="1:8" x14ac:dyDescent="0.25">
      <c r="B10" s="39"/>
      <c r="C10" s="39">
        <v>170.74929984674401</v>
      </c>
      <c r="D10" s="41"/>
      <c r="E10" s="39">
        <v>110.607689699145</v>
      </c>
      <c r="F10" s="40"/>
      <c r="G10" s="39">
        <v>50.138379461802103</v>
      </c>
    </row>
    <row r="11" spans="1:8" x14ac:dyDescent="0.25">
      <c r="B11" s="39"/>
      <c r="C11" s="39">
        <v>10.9197207601648</v>
      </c>
      <c r="D11" s="41"/>
      <c r="E11" s="39">
        <v>200.32503009953899</v>
      </c>
      <c r="F11" s="40"/>
      <c r="G11" s="39">
        <v>120.598478643299</v>
      </c>
    </row>
    <row r="12" spans="1:8" x14ac:dyDescent="0.25">
      <c r="B12" s="39"/>
      <c r="C12" s="39">
        <v>20.636048792316899</v>
      </c>
      <c r="D12" s="41"/>
      <c r="E12" s="39">
        <v>20.327847194472199</v>
      </c>
      <c r="F12" s="40"/>
      <c r="G12" s="39">
        <v>180.78703678450401</v>
      </c>
    </row>
    <row r="13" spans="1:8" x14ac:dyDescent="0.25">
      <c r="B13" s="39"/>
      <c r="C13" s="39">
        <v>50.503875152252498</v>
      </c>
      <c r="D13" s="41"/>
      <c r="E13" s="39">
        <v>10.188624971130199</v>
      </c>
      <c r="F13" s="40"/>
      <c r="G13" s="39">
        <v>90.538417535863701</v>
      </c>
    </row>
    <row r="14" spans="1:8" x14ac:dyDescent="0.25">
      <c r="B14" s="39"/>
      <c r="C14" s="39">
        <v>50.0271226701147</v>
      </c>
      <c r="D14" s="41"/>
      <c r="E14" s="39">
        <v>100.407896223241</v>
      </c>
      <c r="F14" s="40"/>
      <c r="G14" s="39">
        <v>10.9523238531714</v>
      </c>
    </row>
    <row r="15" spans="1:8" x14ac:dyDescent="0.25">
      <c r="B15" s="39"/>
      <c r="C15" s="39">
        <v>120.614458339712</v>
      </c>
      <c r="D15" s="41"/>
      <c r="E15" s="39">
        <v>140.39352354179201</v>
      </c>
      <c r="F15" s="40"/>
      <c r="G15" s="39">
        <v>200.53961927278399</v>
      </c>
    </row>
    <row r="16" spans="1:8" x14ac:dyDescent="0.25">
      <c r="B16" s="39"/>
      <c r="C16" s="39">
        <v>40.168290872734197</v>
      </c>
      <c r="D16" s="41"/>
      <c r="E16" s="39">
        <v>40.213735193447498</v>
      </c>
      <c r="F16" s="40"/>
      <c r="G16" s="39">
        <v>180.00413166469201</v>
      </c>
    </row>
    <row r="17" spans="2:7" x14ac:dyDescent="0.25">
      <c r="B17" s="39"/>
      <c r="C17" s="39">
        <v>180.08643398067599</v>
      </c>
      <c r="D17" s="41"/>
      <c r="E17" s="39">
        <v>100.454406387059</v>
      </c>
      <c r="F17" s="40"/>
      <c r="G17" s="39">
        <v>40.360266951784297</v>
      </c>
    </row>
    <row r="18" spans="2:7" x14ac:dyDescent="0.25">
      <c r="B18" s="39"/>
      <c r="C18" s="39">
        <v>200.17487900169701</v>
      </c>
      <c r="D18" s="41"/>
      <c r="E18" s="39">
        <v>110.60071398689</v>
      </c>
      <c r="F18" s="40"/>
      <c r="G18" s="39">
        <v>80.611826549622506</v>
      </c>
    </row>
    <row r="19" spans="2:7" x14ac:dyDescent="0.25">
      <c r="B19" s="39"/>
      <c r="C19" s="39">
        <v>120.975410027683</v>
      </c>
      <c r="E19" s="39">
        <v>40.290259274809898</v>
      </c>
      <c r="G19" s="39">
        <v>190.89665590291699</v>
      </c>
    </row>
    <row r="20" spans="2:7" x14ac:dyDescent="0.25">
      <c r="B20" s="39"/>
      <c r="C20" s="39">
        <v>170.85179401617299</v>
      </c>
      <c r="E20" s="39">
        <v>120.348448943259</v>
      </c>
      <c r="G20" s="39">
        <v>50.3776066525351</v>
      </c>
    </row>
  </sheetData>
  <mergeCells count="1">
    <mergeCell ref="A1:C1"/>
  </mergeCells>
  <conditionalFormatting sqref="F3">
    <cfRule type="iconSet" priority="1">
      <iconSet iconSet="3Arrows">
        <cfvo type="percent" val="0"/>
        <cfvo type="percent" val="33"/>
        <cfvo type="percent" val="$F$3"/>
      </iconSet>
    </cfRule>
    <cfRule type="iconSet" priority="2">
      <iconSet iconSet="3Arrows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B4A4C-66B1-44AD-BAE2-D80ADFF475B0}">
  <dimension ref="A1:P23"/>
  <sheetViews>
    <sheetView workbookViewId="0">
      <selection activeCell="O1" sqref="O1"/>
    </sheetView>
  </sheetViews>
  <sheetFormatPr defaultRowHeight="15" x14ac:dyDescent="0.25"/>
  <cols>
    <col min="3" max="3" width="16.140625" bestFit="1" customWidth="1"/>
    <col min="4" max="4" width="13.7109375" bestFit="1" customWidth="1"/>
    <col min="6" max="6" width="10.28515625" bestFit="1" customWidth="1"/>
    <col min="15" max="15" width="20.42578125" bestFit="1" customWidth="1"/>
  </cols>
  <sheetData>
    <row r="1" spans="1:16" x14ac:dyDescent="0.25">
      <c r="A1" s="30" t="s">
        <v>231</v>
      </c>
      <c r="O1" s="3" t="s">
        <v>302</v>
      </c>
    </row>
    <row r="2" spans="1:16" x14ac:dyDescent="0.25">
      <c r="A2" t="s">
        <v>279</v>
      </c>
      <c r="B2" s="3" t="s">
        <v>281</v>
      </c>
    </row>
    <row r="3" spans="1:16" x14ac:dyDescent="0.25">
      <c r="O3" t="s">
        <v>296</v>
      </c>
      <c r="P3" t="s">
        <v>11</v>
      </c>
    </row>
    <row r="4" spans="1:16" x14ac:dyDescent="0.25">
      <c r="O4" t="s">
        <v>298</v>
      </c>
      <c r="P4" t="s">
        <v>12</v>
      </c>
    </row>
    <row r="5" spans="1:16" x14ac:dyDescent="0.25">
      <c r="O5" t="s">
        <v>299</v>
      </c>
      <c r="P5" t="s">
        <v>13</v>
      </c>
    </row>
    <row r="6" spans="1:16" x14ac:dyDescent="0.25">
      <c r="C6" s="24" t="s">
        <v>292</v>
      </c>
      <c r="D6" s="24" t="s">
        <v>293</v>
      </c>
      <c r="E6" s="24" t="s">
        <v>294</v>
      </c>
      <c r="F6" s="24" t="s">
        <v>295</v>
      </c>
      <c r="O6" t="s">
        <v>300</v>
      </c>
      <c r="P6" t="s">
        <v>14</v>
      </c>
    </row>
    <row r="7" spans="1:16" x14ac:dyDescent="0.25">
      <c r="C7" t="s">
        <v>298</v>
      </c>
      <c r="D7" t="s">
        <v>14</v>
      </c>
      <c r="E7">
        <v>8</v>
      </c>
      <c r="F7">
        <v>740</v>
      </c>
      <c r="O7" t="s">
        <v>301</v>
      </c>
      <c r="P7" t="s">
        <v>297</v>
      </c>
    </row>
    <row r="8" spans="1:16" x14ac:dyDescent="0.25">
      <c r="C8" t="s">
        <v>299</v>
      </c>
      <c r="D8" t="s">
        <v>12</v>
      </c>
      <c r="E8">
        <v>10</v>
      </c>
      <c r="F8">
        <v>602</v>
      </c>
    </row>
    <row r="9" spans="1:16" x14ac:dyDescent="0.25">
      <c r="C9" t="s">
        <v>300</v>
      </c>
      <c r="D9" t="s">
        <v>11</v>
      </c>
      <c r="E9">
        <v>3</v>
      </c>
      <c r="F9">
        <v>335</v>
      </c>
    </row>
    <row r="10" spans="1:16" x14ac:dyDescent="0.25">
      <c r="C10" t="s">
        <v>301</v>
      </c>
      <c r="D10" t="s">
        <v>297</v>
      </c>
      <c r="E10">
        <v>3</v>
      </c>
      <c r="F10">
        <v>307</v>
      </c>
    </row>
    <row r="11" spans="1:16" x14ac:dyDescent="0.25">
      <c r="C11" t="s">
        <v>300</v>
      </c>
      <c r="D11" t="s">
        <v>297</v>
      </c>
      <c r="E11">
        <v>20</v>
      </c>
      <c r="F11">
        <v>613</v>
      </c>
    </row>
    <row r="12" spans="1:16" x14ac:dyDescent="0.25">
      <c r="C12" t="s">
        <v>301</v>
      </c>
      <c r="D12" t="s">
        <v>11</v>
      </c>
      <c r="E12">
        <v>24</v>
      </c>
      <c r="F12">
        <v>686</v>
      </c>
    </row>
    <row r="13" spans="1:16" x14ac:dyDescent="0.25">
      <c r="C13" t="s">
        <v>296</v>
      </c>
      <c r="D13" t="s">
        <v>13</v>
      </c>
      <c r="E13">
        <v>11</v>
      </c>
      <c r="F13">
        <v>720</v>
      </c>
    </row>
    <row r="14" spans="1:16" x14ac:dyDescent="0.25">
      <c r="C14" t="s">
        <v>296</v>
      </c>
      <c r="D14" t="s">
        <v>297</v>
      </c>
      <c r="E14">
        <v>4</v>
      </c>
      <c r="F14">
        <v>287</v>
      </c>
    </row>
    <row r="15" spans="1:16" x14ac:dyDescent="0.25">
      <c r="C15" t="s">
        <v>296</v>
      </c>
      <c r="D15" t="s">
        <v>14</v>
      </c>
      <c r="E15">
        <v>15</v>
      </c>
      <c r="F15">
        <v>555</v>
      </c>
    </row>
    <row r="16" spans="1:16" x14ac:dyDescent="0.25">
      <c r="C16" t="s">
        <v>299</v>
      </c>
      <c r="D16" t="s">
        <v>297</v>
      </c>
      <c r="E16">
        <v>10</v>
      </c>
      <c r="F16">
        <v>753</v>
      </c>
    </row>
    <row r="17" spans="3:6" x14ac:dyDescent="0.25">
      <c r="C17" t="s">
        <v>300</v>
      </c>
      <c r="D17" t="s">
        <v>13</v>
      </c>
      <c r="E17">
        <v>13</v>
      </c>
      <c r="F17">
        <v>569</v>
      </c>
    </row>
    <row r="18" spans="3:6" x14ac:dyDescent="0.25">
      <c r="C18" t="s">
        <v>296</v>
      </c>
      <c r="D18" t="s">
        <v>12</v>
      </c>
      <c r="E18">
        <v>4</v>
      </c>
      <c r="F18">
        <v>420</v>
      </c>
    </row>
    <row r="19" spans="3:6" x14ac:dyDescent="0.25">
      <c r="C19" t="s">
        <v>301</v>
      </c>
      <c r="D19" t="s">
        <v>13</v>
      </c>
      <c r="E19">
        <v>21</v>
      </c>
      <c r="F19">
        <v>828</v>
      </c>
    </row>
    <row r="20" spans="3:6" x14ac:dyDescent="0.25">
      <c r="C20" t="s">
        <v>299</v>
      </c>
      <c r="D20" t="s">
        <v>12</v>
      </c>
      <c r="E20">
        <v>15</v>
      </c>
      <c r="F20">
        <v>341</v>
      </c>
    </row>
    <row r="21" spans="3:6" x14ac:dyDescent="0.25">
      <c r="C21" t="s">
        <v>298</v>
      </c>
      <c r="D21" t="s">
        <v>297</v>
      </c>
      <c r="E21">
        <v>20</v>
      </c>
      <c r="F21">
        <v>751</v>
      </c>
    </row>
    <row r="22" spans="3:6" x14ac:dyDescent="0.25">
      <c r="C22" t="s">
        <v>296</v>
      </c>
      <c r="D22" t="s">
        <v>13</v>
      </c>
      <c r="E22">
        <v>18</v>
      </c>
      <c r="F22">
        <v>837</v>
      </c>
    </row>
    <row r="23" spans="3:6" x14ac:dyDescent="0.25">
      <c r="F23">
        <f>SUMIFS(F7:F22,D7:D22,"A",C7:C22,$O$3)</f>
        <v>0</v>
      </c>
    </row>
  </sheetData>
  <hyperlinks>
    <hyperlink ref="A1" r:id="rId1" xr:uid="{8F122808-309F-446C-AC9F-80EEE00B3D5E}"/>
  </hyperlinks>
  <pageMargins left="0.7" right="0.7" top="0.75" bottom="0.75" header="0.3" footer="0.3"/>
  <pageSetup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B4C55-7769-4E8C-805D-595EF8F3E378}">
  <dimension ref="A1:B2"/>
  <sheetViews>
    <sheetView workbookViewId="0">
      <selection activeCell="B3" sqref="B3"/>
    </sheetView>
  </sheetViews>
  <sheetFormatPr defaultRowHeight="15" x14ac:dyDescent="0.25"/>
  <sheetData>
    <row r="1" spans="1:2" x14ac:dyDescent="0.25">
      <c r="A1" s="30" t="s">
        <v>231</v>
      </c>
    </row>
    <row r="2" spans="1:2" x14ac:dyDescent="0.25">
      <c r="A2" t="s">
        <v>282</v>
      </c>
      <c r="B2" s="3" t="s">
        <v>283</v>
      </c>
    </row>
  </sheetData>
  <hyperlinks>
    <hyperlink ref="A1" r:id="rId1" xr:uid="{355FF95C-BEAC-43CA-98DD-A7E00C403239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4F9E7-DB87-4C3D-A0FE-27B457CF1D89}">
  <dimension ref="A1:C2"/>
  <sheetViews>
    <sheetView workbookViewId="0">
      <selection activeCell="C3" sqref="C3"/>
    </sheetView>
  </sheetViews>
  <sheetFormatPr defaultRowHeight="15" x14ac:dyDescent="0.25"/>
  <sheetData>
    <row r="1" spans="1:3" x14ac:dyDescent="0.25">
      <c r="A1" s="30" t="s">
        <v>231</v>
      </c>
    </row>
    <row r="2" spans="1:3" x14ac:dyDescent="0.25">
      <c r="A2" t="s">
        <v>284</v>
      </c>
      <c r="C2" s="3" t="s">
        <v>285</v>
      </c>
    </row>
  </sheetData>
  <hyperlinks>
    <hyperlink ref="A1" r:id="rId1" xr:uid="{7D1F534C-3349-4BD1-861B-9F8C0242A038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38775-B840-4DD0-A29F-967DE34FFDC5}">
  <dimension ref="A1:B2"/>
  <sheetViews>
    <sheetView workbookViewId="0">
      <selection activeCell="B3" sqref="B3"/>
    </sheetView>
  </sheetViews>
  <sheetFormatPr defaultRowHeight="15" x14ac:dyDescent="0.25"/>
  <sheetData>
    <row r="1" spans="1:2" x14ac:dyDescent="0.25">
      <c r="A1" s="30" t="s">
        <v>231</v>
      </c>
    </row>
    <row r="2" spans="1:2" x14ac:dyDescent="0.25">
      <c r="A2" t="s">
        <v>286</v>
      </c>
      <c r="B2" s="3" t="s">
        <v>287</v>
      </c>
    </row>
  </sheetData>
  <hyperlinks>
    <hyperlink ref="A1" r:id="rId1" xr:uid="{AF07820C-82DA-422D-A760-9CFB95846C6C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AF684-1A8D-4595-90E6-98EDB876EFA8}">
  <dimension ref="A1:C2"/>
  <sheetViews>
    <sheetView workbookViewId="0">
      <selection activeCell="C3" sqref="C3"/>
    </sheetView>
  </sheetViews>
  <sheetFormatPr defaultRowHeight="15" x14ac:dyDescent="0.25"/>
  <sheetData>
    <row r="1" spans="1:3" x14ac:dyDescent="0.25">
      <c r="A1" s="30" t="s">
        <v>231</v>
      </c>
    </row>
    <row r="2" spans="1:3" x14ac:dyDescent="0.25">
      <c r="A2" t="s">
        <v>288</v>
      </c>
      <c r="C2" s="3" t="s">
        <v>289</v>
      </c>
    </row>
  </sheetData>
  <hyperlinks>
    <hyperlink ref="A1" r:id="rId1" xr:uid="{C24073D7-7734-4BD5-842C-719D82927C37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377BF-4B22-4CFA-A18F-F75C854CBB13}">
  <dimension ref="A1:B2"/>
  <sheetViews>
    <sheetView workbookViewId="0">
      <selection activeCell="D8" sqref="D8"/>
    </sheetView>
  </sheetViews>
  <sheetFormatPr defaultRowHeight="15" x14ac:dyDescent="0.25"/>
  <cols>
    <col min="1" max="1" width="11.7109375" customWidth="1"/>
  </cols>
  <sheetData>
    <row r="1" spans="1:2" x14ac:dyDescent="0.25">
      <c r="A1" s="30" t="s">
        <v>231</v>
      </c>
    </row>
    <row r="2" spans="1:2" x14ac:dyDescent="0.25">
      <c r="A2" t="s">
        <v>290</v>
      </c>
      <c r="B2" s="3" t="s">
        <v>291</v>
      </c>
    </row>
  </sheetData>
  <hyperlinks>
    <hyperlink ref="A1" r:id="rId1" xr:uid="{C2CE7F35-910B-459C-AFFE-487B45DFAFC2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C60DF-C8A2-4C9A-8BC1-9DF126EDF953}">
  <dimension ref="A1"/>
  <sheetViews>
    <sheetView workbookViewId="0"/>
  </sheetViews>
  <sheetFormatPr defaultRowHeight="15" x14ac:dyDescent="0.25"/>
  <sheetData>
    <row r="1" spans="1:1" x14ac:dyDescent="0.25">
      <c r="A1" s="30" t="s">
        <v>231</v>
      </c>
    </row>
  </sheetData>
  <hyperlinks>
    <hyperlink ref="A1" r:id="rId1" xr:uid="{B4016A54-5BC4-483F-B6ED-4A13DC3CAF37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F870E-3442-4415-9426-57D7C75D8641}">
  <dimension ref="A1"/>
  <sheetViews>
    <sheetView workbookViewId="0"/>
  </sheetViews>
  <sheetFormatPr defaultRowHeight="15" x14ac:dyDescent="0.25"/>
  <sheetData>
    <row r="1" spans="1:1" x14ac:dyDescent="0.25">
      <c r="A1" s="30" t="s">
        <v>231</v>
      </c>
    </row>
  </sheetData>
  <hyperlinks>
    <hyperlink ref="A1" r:id="rId1" xr:uid="{FCCEF4F1-2DC6-47CF-978B-120E2FB6686D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3BAAE-99B2-45CA-9B46-48B4A6AE2CDF}">
  <dimension ref="A1:I20"/>
  <sheetViews>
    <sheetView workbookViewId="0">
      <selection activeCell="B3" sqref="B3"/>
    </sheetView>
  </sheetViews>
  <sheetFormatPr defaultRowHeight="15" x14ac:dyDescent="0.25"/>
  <cols>
    <col min="9" max="9" width="16.7109375" bestFit="1" customWidth="1"/>
  </cols>
  <sheetData>
    <row r="1" spans="1:9" x14ac:dyDescent="0.25">
      <c r="A1" s="30" t="s">
        <v>231</v>
      </c>
    </row>
    <row r="2" spans="1:9" x14ac:dyDescent="0.25">
      <c r="B2" s="3" t="s">
        <v>303</v>
      </c>
    </row>
    <row r="3" spans="1:9" x14ac:dyDescent="0.25">
      <c r="B3" s="3" t="s">
        <v>304</v>
      </c>
    </row>
    <row r="6" spans="1:9" ht="15.75" x14ac:dyDescent="0.25">
      <c r="H6" s="43" t="s">
        <v>305</v>
      </c>
      <c r="I6" s="43" t="s">
        <v>319</v>
      </c>
    </row>
    <row r="7" spans="1:9" x14ac:dyDescent="0.25">
      <c r="H7" s="35" t="s">
        <v>306</v>
      </c>
      <c r="I7" t="s">
        <v>320</v>
      </c>
    </row>
    <row r="8" spans="1:9" x14ac:dyDescent="0.25">
      <c r="H8" s="35" t="s">
        <v>307</v>
      </c>
      <c r="I8" t="s">
        <v>128</v>
      </c>
    </row>
    <row r="9" spans="1:9" x14ac:dyDescent="0.25">
      <c r="H9" s="35" t="s">
        <v>308</v>
      </c>
      <c r="I9" t="s">
        <v>321</v>
      </c>
    </row>
    <row r="10" spans="1:9" x14ac:dyDescent="0.25">
      <c r="H10" s="35" t="s">
        <v>309</v>
      </c>
      <c r="I10" t="s">
        <v>322</v>
      </c>
    </row>
    <row r="11" spans="1:9" x14ac:dyDescent="0.25">
      <c r="H11" s="35" t="s">
        <v>310</v>
      </c>
      <c r="I11" t="s">
        <v>323</v>
      </c>
    </row>
    <row r="12" spans="1:9" x14ac:dyDescent="0.25">
      <c r="H12" s="35" t="s">
        <v>311</v>
      </c>
      <c r="I12" t="s">
        <v>324</v>
      </c>
    </row>
    <row r="13" spans="1:9" x14ac:dyDescent="0.25">
      <c r="H13" s="35" t="s">
        <v>312</v>
      </c>
      <c r="I13" t="s">
        <v>325</v>
      </c>
    </row>
    <row r="14" spans="1:9" x14ac:dyDescent="0.25">
      <c r="H14" s="35" t="s">
        <v>313</v>
      </c>
      <c r="I14" t="s">
        <v>326</v>
      </c>
    </row>
    <row r="15" spans="1:9" x14ac:dyDescent="0.25">
      <c r="H15" s="35" t="s">
        <v>314</v>
      </c>
      <c r="I15" t="s">
        <v>327</v>
      </c>
    </row>
    <row r="16" spans="1:9" x14ac:dyDescent="0.25">
      <c r="H16" s="35" t="s">
        <v>315</v>
      </c>
      <c r="I16" t="s">
        <v>328</v>
      </c>
    </row>
    <row r="17" spans="8:9" x14ac:dyDescent="0.25">
      <c r="H17" s="35" t="s">
        <v>316</v>
      </c>
      <c r="I17" t="s">
        <v>329</v>
      </c>
    </row>
    <row r="18" spans="8:9" x14ac:dyDescent="0.25">
      <c r="H18" s="35" t="s">
        <v>317</v>
      </c>
      <c r="I18" t="s">
        <v>330</v>
      </c>
    </row>
    <row r="19" spans="8:9" x14ac:dyDescent="0.25">
      <c r="H19" s="35" t="s">
        <v>318</v>
      </c>
      <c r="I19" t="s">
        <v>331</v>
      </c>
    </row>
    <row r="20" spans="8:9" x14ac:dyDescent="0.25">
      <c r="H20" s="35" t="s">
        <v>333</v>
      </c>
      <c r="I20" t="s">
        <v>332</v>
      </c>
    </row>
  </sheetData>
  <phoneticPr fontId="2" type="noConversion"/>
  <hyperlinks>
    <hyperlink ref="A1" r:id="rId1" xr:uid="{EC752331-395B-436B-9EAA-C0AD9596A363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9B94A-6019-4A29-A117-CCB5519227F2}">
  <dimension ref="A1:K19"/>
  <sheetViews>
    <sheetView workbookViewId="0">
      <selection activeCell="J6" sqref="J6"/>
    </sheetView>
  </sheetViews>
  <sheetFormatPr defaultRowHeight="15" x14ac:dyDescent="0.25"/>
  <sheetData>
    <row r="1" spans="1:11" x14ac:dyDescent="0.25">
      <c r="A1" s="30" t="s">
        <v>231</v>
      </c>
    </row>
    <row r="4" spans="1:11" x14ac:dyDescent="0.25">
      <c r="C4" s="3" t="s">
        <v>304</v>
      </c>
    </row>
    <row r="5" spans="1:11" ht="15.75" x14ac:dyDescent="0.25">
      <c r="H5" s="43" t="s">
        <v>305</v>
      </c>
      <c r="I5" s="43" t="s">
        <v>319</v>
      </c>
    </row>
    <row r="6" spans="1:11" x14ac:dyDescent="0.25">
      <c r="H6" s="35" t="s">
        <v>306</v>
      </c>
      <c r="I6" t="s">
        <v>320</v>
      </c>
    </row>
    <row r="7" spans="1:11" x14ac:dyDescent="0.25">
      <c r="H7" s="35" t="s">
        <v>307</v>
      </c>
      <c r="I7" t="s">
        <v>128</v>
      </c>
    </row>
    <row r="8" spans="1:11" x14ac:dyDescent="0.25">
      <c r="H8" s="35" t="s">
        <v>308</v>
      </c>
      <c r="I8" t="s">
        <v>321</v>
      </c>
    </row>
    <row r="9" spans="1:11" x14ac:dyDescent="0.25">
      <c r="H9" s="35" t="s">
        <v>309</v>
      </c>
      <c r="I9" t="s">
        <v>322</v>
      </c>
      <c r="K9" s="44"/>
    </row>
    <row r="10" spans="1:11" x14ac:dyDescent="0.25">
      <c r="H10" s="35" t="s">
        <v>310</v>
      </c>
      <c r="I10" t="s">
        <v>323</v>
      </c>
    </row>
    <row r="11" spans="1:11" x14ac:dyDescent="0.25">
      <c r="H11" s="35" t="s">
        <v>311</v>
      </c>
      <c r="I11" t="s">
        <v>324</v>
      </c>
      <c r="K11" s="44"/>
    </row>
    <row r="12" spans="1:11" x14ac:dyDescent="0.25">
      <c r="H12" s="35" t="s">
        <v>312</v>
      </c>
      <c r="I12" t="s">
        <v>325</v>
      </c>
    </row>
    <row r="13" spans="1:11" x14ac:dyDescent="0.25">
      <c r="H13" s="35" t="s">
        <v>313</v>
      </c>
      <c r="I13" t="s">
        <v>326</v>
      </c>
    </row>
    <row r="14" spans="1:11" x14ac:dyDescent="0.25">
      <c r="H14" s="35" t="s">
        <v>314</v>
      </c>
      <c r="I14" t="s">
        <v>327</v>
      </c>
    </row>
    <row r="15" spans="1:11" x14ac:dyDescent="0.25">
      <c r="H15" s="35" t="s">
        <v>315</v>
      </c>
      <c r="I15" t="s">
        <v>328</v>
      </c>
    </row>
    <row r="16" spans="1:11" x14ac:dyDescent="0.25">
      <c r="H16" s="35" t="s">
        <v>316</v>
      </c>
      <c r="I16" t="s">
        <v>329</v>
      </c>
    </row>
    <row r="17" spans="8:9" x14ac:dyDescent="0.25">
      <c r="H17" s="35" t="s">
        <v>317</v>
      </c>
      <c r="I17" t="s">
        <v>330</v>
      </c>
    </row>
    <row r="18" spans="8:9" x14ac:dyDescent="0.25">
      <c r="H18" s="35" t="s">
        <v>318</v>
      </c>
      <c r="I18" t="s">
        <v>331</v>
      </c>
    </row>
    <row r="19" spans="8:9" x14ac:dyDescent="0.25">
      <c r="H19" s="35" t="s">
        <v>333</v>
      </c>
      <c r="I19" t="s">
        <v>332</v>
      </c>
    </row>
  </sheetData>
  <hyperlinks>
    <hyperlink ref="A1" r:id="rId1" xr:uid="{0AEAA35E-4003-45FC-B15A-BEF994B19DDA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A9E83-79C4-40FE-862A-F2193D01C688}">
  <dimension ref="A1:E3"/>
  <sheetViews>
    <sheetView workbookViewId="0">
      <selection activeCell="B3" sqref="B3"/>
    </sheetView>
  </sheetViews>
  <sheetFormatPr defaultRowHeight="15" x14ac:dyDescent="0.25"/>
  <sheetData>
    <row r="1" spans="1:5" x14ac:dyDescent="0.25">
      <c r="A1" s="30" t="s">
        <v>231</v>
      </c>
    </row>
    <row r="3" spans="1:5" x14ac:dyDescent="0.25">
      <c r="A3" t="s">
        <v>248</v>
      </c>
      <c r="B3" t="s">
        <v>249</v>
      </c>
      <c r="C3" t="s">
        <v>250</v>
      </c>
      <c r="D3" t="s">
        <v>251</v>
      </c>
      <c r="E3" t="s">
        <v>249</v>
      </c>
    </row>
  </sheetData>
  <hyperlinks>
    <hyperlink ref="A1" r:id="rId1" xr:uid="{6B7E53CB-13F9-4B3F-9D2B-F934CD1B1823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38890-CF42-4192-8790-1F236AE5AFBA}">
  <dimension ref="A1"/>
  <sheetViews>
    <sheetView workbookViewId="0"/>
  </sheetViews>
  <sheetFormatPr defaultRowHeight="15" x14ac:dyDescent="0.25"/>
  <sheetData>
    <row r="1" spans="1:1" x14ac:dyDescent="0.25">
      <c r="A1" s="30" t="s">
        <v>231</v>
      </c>
    </row>
  </sheetData>
  <hyperlinks>
    <hyperlink ref="A1" r:id="rId1" xr:uid="{4A357D84-C527-4BB4-93BF-856747D8528A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8AACA-9BAD-41AF-A192-1AF55D78E01E}">
  <dimension ref="A1:B5"/>
  <sheetViews>
    <sheetView workbookViewId="0">
      <selection activeCell="A6" sqref="A6"/>
    </sheetView>
  </sheetViews>
  <sheetFormatPr defaultRowHeight="15" x14ac:dyDescent="0.25"/>
  <sheetData>
    <row r="1" spans="1:2" x14ac:dyDescent="0.25">
      <c r="A1" s="30" t="s">
        <v>231</v>
      </c>
    </row>
    <row r="3" spans="1:2" x14ac:dyDescent="0.25">
      <c r="A3" t="s">
        <v>343</v>
      </c>
      <c r="B3" t="str">
        <f>LEFT(A3,3)</f>
        <v>Lee</v>
      </c>
    </row>
    <row r="4" spans="1:2" x14ac:dyDescent="0.25">
      <c r="A4" t="s">
        <v>344</v>
      </c>
      <c r="B4" t="str">
        <f>RIGHT(A4,4)</f>
        <v>eBee</v>
      </c>
    </row>
    <row r="5" spans="1:2" x14ac:dyDescent="0.25">
      <c r="A5" t="s">
        <v>345</v>
      </c>
      <c r="B5" t="str">
        <f>MID(A5,2,4)</f>
        <v>Love</v>
      </c>
    </row>
  </sheetData>
  <hyperlinks>
    <hyperlink ref="A1" r:id="rId1" xr:uid="{5B1EE71C-670D-4135-BE12-18DF9DF881E0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8FC03-1F27-4FB2-B2DC-CDED1AA0ACE7}">
  <dimension ref="A1:B6"/>
  <sheetViews>
    <sheetView workbookViewId="0">
      <selection activeCell="B4" sqref="B4"/>
    </sheetView>
  </sheetViews>
  <sheetFormatPr defaultRowHeight="15" x14ac:dyDescent="0.25"/>
  <sheetData>
    <row r="1" spans="1:2" x14ac:dyDescent="0.25">
      <c r="A1" s="30" t="s">
        <v>231</v>
      </c>
    </row>
    <row r="4" spans="1:2" x14ac:dyDescent="0.25">
      <c r="A4" t="s">
        <v>334</v>
      </c>
      <c r="B4" t="str">
        <f>TRIM(A4)</f>
        <v>Bangladesh</v>
      </c>
    </row>
    <row r="5" spans="1:2" x14ac:dyDescent="0.25">
      <c r="A5" t="s">
        <v>335</v>
      </c>
    </row>
    <row r="6" spans="1:2" x14ac:dyDescent="0.25">
      <c r="A6" t="s">
        <v>336</v>
      </c>
    </row>
  </sheetData>
  <hyperlinks>
    <hyperlink ref="A1" r:id="rId1" xr:uid="{EA40005E-AF3F-43A7-9938-5946C44D378B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02E49-D85E-4A40-8C33-E1158C28C6C5}">
  <dimension ref="A1:B4"/>
  <sheetViews>
    <sheetView workbookViewId="0">
      <selection activeCell="A5" sqref="A5"/>
    </sheetView>
  </sheetViews>
  <sheetFormatPr defaultRowHeight="15" x14ac:dyDescent="0.25"/>
  <sheetData>
    <row r="1" spans="1:2" x14ac:dyDescent="0.25">
      <c r="A1" s="30" t="s">
        <v>231</v>
      </c>
    </row>
    <row r="3" spans="1:2" x14ac:dyDescent="0.25">
      <c r="A3" t="s">
        <v>337</v>
      </c>
      <c r="B3" t="str">
        <f>SUBSTITUTE(A3,"B","T")</f>
        <v>TTA</v>
      </c>
    </row>
    <row r="4" spans="1:2" x14ac:dyDescent="0.25">
      <c r="A4" t="s">
        <v>337</v>
      </c>
      <c r="B4" t="str">
        <f>SUBSTITUTE(A4,"B","T",2)</f>
        <v>BTA</v>
      </c>
    </row>
  </sheetData>
  <hyperlinks>
    <hyperlink ref="A1" r:id="rId1" xr:uid="{EC2FB57E-99FC-4AD5-A88D-5A30DD2D3A79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59290-8CE7-43AB-A5BA-018645CE8276}">
  <dimension ref="A1:C8"/>
  <sheetViews>
    <sheetView workbookViewId="0">
      <selection activeCell="C6" sqref="C6"/>
    </sheetView>
  </sheetViews>
  <sheetFormatPr defaultRowHeight="15" x14ac:dyDescent="0.25"/>
  <cols>
    <col min="1" max="1" width="15" customWidth="1"/>
  </cols>
  <sheetData>
    <row r="1" spans="1:3" x14ac:dyDescent="0.25">
      <c r="A1" s="30" t="s">
        <v>231</v>
      </c>
    </row>
    <row r="4" spans="1:3" x14ac:dyDescent="0.25">
      <c r="A4" t="s">
        <v>338</v>
      </c>
      <c r="B4">
        <f>LEN(A4)</f>
        <v>10</v>
      </c>
    </row>
    <row r="5" spans="1:3" x14ac:dyDescent="0.25">
      <c r="A5" t="s">
        <v>340</v>
      </c>
      <c r="B5">
        <f t="shared" ref="B5:B8" si="0">LEN(A5)</f>
        <v>3</v>
      </c>
      <c r="C5" t="s">
        <v>341</v>
      </c>
    </row>
    <row r="6" spans="1:3" x14ac:dyDescent="0.25">
      <c r="A6">
        <v>1971</v>
      </c>
      <c r="B6">
        <f t="shared" si="0"/>
        <v>4</v>
      </c>
    </row>
    <row r="7" spans="1:3" x14ac:dyDescent="0.25">
      <c r="A7">
        <v>1952</v>
      </c>
      <c r="B7">
        <f t="shared" si="0"/>
        <v>4</v>
      </c>
    </row>
    <row r="8" spans="1:3" x14ac:dyDescent="0.25">
      <c r="A8" t="s">
        <v>339</v>
      </c>
      <c r="B8">
        <f t="shared" si="0"/>
        <v>14</v>
      </c>
    </row>
  </sheetData>
  <hyperlinks>
    <hyperlink ref="A1" r:id="rId1" xr:uid="{4ADDBE92-D225-421F-8814-A9B1D0A5DAB6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AC8FD-A4C0-4ED0-AF5B-60CBE411675D}">
  <dimension ref="A1:G7"/>
  <sheetViews>
    <sheetView workbookViewId="0">
      <selection activeCell="D7" sqref="D7"/>
    </sheetView>
  </sheetViews>
  <sheetFormatPr defaultRowHeight="15" x14ac:dyDescent="0.25"/>
  <cols>
    <col min="1" max="1" width="10.85546875" customWidth="1"/>
  </cols>
  <sheetData>
    <row r="1" spans="1:7" x14ac:dyDescent="0.25">
      <c r="A1" s="30" t="s">
        <v>231</v>
      </c>
      <c r="G1" t="s">
        <v>342</v>
      </c>
    </row>
    <row r="2" spans="1:7" x14ac:dyDescent="0.25">
      <c r="A2">
        <f>FIND("f",G1,5)</f>
        <v>8</v>
      </c>
    </row>
    <row r="3" spans="1:7" x14ac:dyDescent="0.25">
      <c r="G3" t="s">
        <v>226</v>
      </c>
    </row>
    <row r="5" spans="1:7" x14ac:dyDescent="0.25">
      <c r="A5" t="s">
        <v>338</v>
      </c>
      <c r="B5">
        <f>FIND("B",A5)</f>
        <v>1</v>
      </c>
    </row>
    <row r="6" spans="1:7" x14ac:dyDescent="0.25">
      <c r="A6" t="s">
        <v>338</v>
      </c>
      <c r="B6">
        <f>FIND("a",A6)</f>
        <v>2</v>
      </c>
    </row>
    <row r="7" spans="1:7" x14ac:dyDescent="0.25">
      <c r="A7" t="s">
        <v>338</v>
      </c>
      <c r="B7">
        <f>FIND("a",A7,3)</f>
        <v>6</v>
      </c>
    </row>
  </sheetData>
  <hyperlinks>
    <hyperlink ref="A1" r:id="rId1" xr:uid="{92F31C0B-7AC9-417E-A2CC-D552322E9D23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1CD12-71C1-4856-97F9-A3CA37A1B4F8}">
  <dimension ref="A1:B5"/>
  <sheetViews>
    <sheetView workbookViewId="0">
      <selection activeCell="J13" sqref="J13"/>
    </sheetView>
  </sheetViews>
  <sheetFormatPr defaultRowHeight="15" x14ac:dyDescent="0.25"/>
  <cols>
    <col min="1" max="1" width="10.7109375" bestFit="1" customWidth="1"/>
    <col min="2" max="2" width="14.28515625" customWidth="1"/>
  </cols>
  <sheetData>
    <row r="1" spans="1:2" x14ac:dyDescent="0.25">
      <c r="A1" s="30" t="s">
        <v>231</v>
      </c>
    </row>
    <row r="3" spans="1:2" x14ac:dyDescent="0.25">
      <c r="A3">
        <v>555</v>
      </c>
      <c r="B3" s="7" t="str">
        <f>TEXT(A3,"0")</f>
        <v>555</v>
      </c>
    </row>
    <row r="4" spans="1:2" x14ac:dyDescent="0.25">
      <c r="A4" s="1">
        <f ca="1">TODAY()</f>
        <v>43819</v>
      </c>
      <c r="B4" s="7" t="str">
        <f ca="1">TEXT(A4,"mmm-dd-yyyy")</f>
        <v>Dec-20-2019</v>
      </c>
    </row>
    <row r="5" spans="1:2" x14ac:dyDescent="0.25">
      <c r="A5">
        <v>75</v>
      </c>
      <c r="B5" s="7" t="str">
        <f>TEXT(A5,"0 $")</f>
        <v>75 $</v>
      </c>
    </row>
  </sheetData>
  <hyperlinks>
    <hyperlink ref="A1" r:id="rId1" xr:uid="{C827C126-A023-46E2-88CD-AFAA34A48EA0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BD37D-45F4-4761-8E68-DE6FA3F3FA4B}">
  <dimension ref="A1:F7"/>
  <sheetViews>
    <sheetView workbookViewId="0">
      <selection activeCell="D3" sqref="D3"/>
    </sheetView>
  </sheetViews>
  <sheetFormatPr defaultRowHeight="15" x14ac:dyDescent="0.25"/>
  <cols>
    <col min="3" max="4" width="10.7109375" bestFit="1" customWidth="1"/>
    <col min="6" max="6" width="10.7109375" bestFit="1" customWidth="1"/>
  </cols>
  <sheetData>
    <row r="1" spans="1:6" x14ac:dyDescent="0.25">
      <c r="A1" s="30" t="s">
        <v>231</v>
      </c>
    </row>
    <row r="2" spans="1:6" x14ac:dyDescent="0.25">
      <c r="C2" s="1">
        <v>43811</v>
      </c>
      <c r="D2" s="1">
        <v>43829</v>
      </c>
      <c r="F2" s="1">
        <v>43812</v>
      </c>
    </row>
    <row r="3" spans="1:6" x14ac:dyDescent="0.25">
      <c r="F3" s="1">
        <v>43813</v>
      </c>
    </row>
    <row r="4" spans="1:6" x14ac:dyDescent="0.25">
      <c r="C4" s="7">
        <f>NETWORKDAYS(C2,D2)</f>
        <v>13</v>
      </c>
      <c r="F4" s="1">
        <v>43815</v>
      </c>
    </row>
    <row r="5" spans="1:6" x14ac:dyDescent="0.25">
      <c r="C5" s="7">
        <f>NETWORKDAYS(C2,D2,F2:F4)</f>
        <v>11</v>
      </c>
    </row>
    <row r="7" spans="1:6" x14ac:dyDescent="0.25">
      <c r="C7">
        <f>NETWORKDAYS.INTL(C2,D2,6,7)</f>
        <v>13</v>
      </c>
    </row>
  </sheetData>
  <hyperlinks>
    <hyperlink ref="A1" r:id="rId1" xr:uid="{4CBD3F56-FB89-4FB1-AC5E-92EE681D3910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A7227-38F4-447A-8899-0A0149C983C1}">
  <dimension ref="A1:H10"/>
  <sheetViews>
    <sheetView workbookViewId="0">
      <selection activeCell="H15" sqref="H15"/>
    </sheetView>
  </sheetViews>
  <sheetFormatPr defaultRowHeight="15" x14ac:dyDescent="0.25"/>
  <cols>
    <col min="4" max="4" width="10.7109375" bestFit="1" customWidth="1"/>
    <col min="8" max="8" width="10.7109375" bestFit="1" customWidth="1"/>
  </cols>
  <sheetData>
    <row r="1" spans="1:8" x14ac:dyDescent="0.25">
      <c r="A1" s="30" t="s">
        <v>231</v>
      </c>
    </row>
    <row r="3" spans="1:8" x14ac:dyDescent="0.25">
      <c r="D3" s="1">
        <v>43812</v>
      </c>
      <c r="F3">
        <v>10</v>
      </c>
      <c r="H3" s="1">
        <v>43812</v>
      </c>
    </row>
    <row r="4" spans="1:8" x14ac:dyDescent="0.25">
      <c r="H4" s="1">
        <v>43813</v>
      </c>
    </row>
    <row r="5" spans="1:8" x14ac:dyDescent="0.25">
      <c r="H5" s="1">
        <v>43815</v>
      </c>
    </row>
    <row r="6" spans="1:8" x14ac:dyDescent="0.25">
      <c r="D6" s="45">
        <f>WORKDAY(D3,10)</f>
        <v>43826</v>
      </c>
    </row>
    <row r="7" spans="1:8" x14ac:dyDescent="0.25">
      <c r="D7" s="45">
        <f>WORKDAY(D3,F3,H3:H5)</f>
        <v>43829</v>
      </c>
    </row>
    <row r="10" spans="1:8" x14ac:dyDescent="0.25">
      <c r="D10" s="1">
        <f>WORKDAY.INTL(D3,F3,6,7)</f>
        <v>43824</v>
      </c>
    </row>
  </sheetData>
  <hyperlinks>
    <hyperlink ref="A1" r:id="rId1" xr:uid="{3A35A8AC-5A4E-4952-95A4-C78341338474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03EF6-D3B0-40F3-8A67-03BC360DDE83}">
  <dimension ref="A1:E13"/>
  <sheetViews>
    <sheetView workbookViewId="0">
      <selection activeCell="E13" activeCellId="1" sqref="C11 E13"/>
    </sheetView>
  </sheetViews>
  <sheetFormatPr defaultRowHeight="15" x14ac:dyDescent="0.25"/>
  <sheetData>
    <row r="1" spans="1:5" x14ac:dyDescent="0.25">
      <c r="A1" s="30" t="s">
        <v>231</v>
      </c>
    </row>
    <row r="4" spans="1:5" x14ac:dyDescent="0.25">
      <c r="C4">
        <v>2</v>
      </c>
      <c r="E4">
        <v>1</v>
      </c>
    </row>
    <row r="5" spans="1:5" x14ac:dyDescent="0.25">
      <c r="C5">
        <v>4</v>
      </c>
      <c r="E5">
        <v>3</v>
      </c>
    </row>
    <row r="6" spans="1:5" x14ac:dyDescent="0.25">
      <c r="C6">
        <v>5</v>
      </c>
      <c r="E6">
        <v>4</v>
      </c>
    </row>
    <row r="7" spans="1:5" x14ac:dyDescent="0.25">
      <c r="C7">
        <v>6</v>
      </c>
      <c r="E7">
        <v>5</v>
      </c>
    </row>
    <row r="8" spans="1:5" x14ac:dyDescent="0.25">
      <c r="C8">
        <v>8</v>
      </c>
      <c r="E8">
        <v>6</v>
      </c>
    </row>
    <row r="9" spans="1:5" x14ac:dyDescent="0.25">
      <c r="C9">
        <v>10</v>
      </c>
      <c r="E9">
        <v>8</v>
      </c>
    </row>
    <row r="10" spans="1:5" x14ac:dyDescent="0.25">
      <c r="E10">
        <v>9</v>
      </c>
    </row>
    <row r="11" spans="1:5" x14ac:dyDescent="0.25">
      <c r="C11" s="7">
        <f>SMALL(C4:C9,1)</f>
        <v>2</v>
      </c>
      <c r="E11">
        <v>12</v>
      </c>
    </row>
    <row r="13" spans="1:5" x14ac:dyDescent="0.25">
      <c r="E13" s="7">
        <f>LARGE(E4:E11,8)</f>
        <v>1</v>
      </c>
    </row>
  </sheetData>
  <hyperlinks>
    <hyperlink ref="A1" r:id="rId1" xr:uid="{7A31F013-2541-466C-A0F1-D57CD63E369F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A394D-CC10-428D-9577-1381D6BE69EC}">
  <dimension ref="A1:C4"/>
  <sheetViews>
    <sheetView workbookViewId="0">
      <selection activeCell="F11" sqref="F11"/>
    </sheetView>
  </sheetViews>
  <sheetFormatPr defaultRowHeight="15" x14ac:dyDescent="0.25"/>
  <cols>
    <col min="3" max="3" width="10.28515625" customWidth="1"/>
  </cols>
  <sheetData>
    <row r="1" spans="1:3" x14ac:dyDescent="0.25">
      <c r="A1" s="30" t="s">
        <v>231</v>
      </c>
    </row>
    <row r="4" spans="1:3" x14ac:dyDescent="0.25">
      <c r="B4" s="46" t="e">
        <f>if</f>
        <v>#NAME?</v>
      </c>
      <c r="C4" t="str">
        <f>IFERROR(IF(B4&gt;10,"Fine","Full"),"Try Again")</f>
        <v>Try Again</v>
      </c>
    </row>
  </sheetData>
  <hyperlinks>
    <hyperlink ref="A1" r:id="rId1" xr:uid="{367538AE-CBF9-4993-8EFE-28F5FED3132E}"/>
  </hyperlinks>
  <pageMargins left="0.7" right="0.7" top="0.75" bottom="0.75" header="0.3" footer="0.3"/>
  <pageSetup orientation="portrait" horizontalDpi="300" verticalDpi="300"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45FE5-80DA-4A56-822D-07E5658B4D1E}">
  <dimension ref="A1"/>
  <sheetViews>
    <sheetView workbookViewId="0"/>
  </sheetViews>
  <sheetFormatPr defaultRowHeight="15" x14ac:dyDescent="0.25"/>
  <sheetData>
    <row r="1" spans="1:1" x14ac:dyDescent="0.25">
      <c r="A1" s="30" t="s">
        <v>231</v>
      </c>
    </row>
  </sheetData>
  <hyperlinks>
    <hyperlink ref="A1" r:id="rId1" xr:uid="{D6A0737D-713E-489E-85C7-1FFC5BF2F135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FBCE1-2D86-401B-86EC-DE362AEE6BC0}">
  <dimension ref="C3:C11"/>
  <sheetViews>
    <sheetView workbookViewId="0">
      <selection activeCell="C13" sqref="C13"/>
    </sheetView>
  </sheetViews>
  <sheetFormatPr defaultRowHeight="15" x14ac:dyDescent="0.25"/>
  <sheetData>
    <row r="3" spans="3:3" x14ac:dyDescent="0.25">
      <c r="C3">
        <v>1</v>
      </c>
    </row>
    <row r="4" spans="3:3" x14ac:dyDescent="0.25">
      <c r="C4">
        <v>3</v>
      </c>
    </row>
    <row r="5" spans="3:3" x14ac:dyDescent="0.25">
      <c r="C5">
        <v>4</v>
      </c>
    </row>
    <row r="6" spans="3:3" x14ac:dyDescent="0.25">
      <c r="C6">
        <v>6</v>
      </c>
    </row>
    <row r="7" spans="3:3" x14ac:dyDescent="0.25">
      <c r="C7">
        <v>7</v>
      </c>
    </row>
    <row r="8" spans="3:3" x14ac:dyDescent="0.25">
      <c r="C8">
        <v>8</v>
      </c>
    </row>
    <row r="9" spans="3:3" x14ac:dyDescent="0.25">
      <c r="C9">
        <v>9</v>
      </c>
    </row>
    <row r="10" spans="3:3" x14ac:dyDescent="0.25">
      <c r="C10">
        <v>12</v>
      </c>
    </row>
    <row r="11" spans="3:3" x14ac:dyDescent="0.25">
      <c r="C11">
        <v>13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9F5A0-CFC5-4279-A9E1-EEA1F3B6E797}">
  <dimension ref="A1:N18"/>
  <sheetViews>
    <sheetView workbookViewId="0">
      <selection activeCell="O12" sqref="O12"/>
    </sheetView>
  </sheetViews>
  <sheetFormatPr defaultRowHeight="15" x14ac:dyDescent="0.25"/>
  <cols>
    <col min="1" max="1" width="13.7109375" bestFit="1" customWidth="1"/>
    <col min="2" max="2" width="14.85546875" bestFit="1" customWidth="1"/>
  </cols>
  <sheetData>
    <row r="1" spans="1:14" x14ac:dyDescent="0.25">
      <c r="A1" t="s">
        <v>293</v>
      </c>
      <c r="B1" t="s">
        <v>346</v>
      </c>
      <c r="J1" t="s">
        <v>11</v>
      </c>
      <c r="N1" s="3" t="s">
        <v>302</v>
      </c>
    </row>
    <row r="2" spans="1:14" x14ac:dyDescent="0.25">
      <c r="A2" t="s">
        <v>12</v>
      </c>
      <c r="B2">
        <v>592</v>
      </c>
      <c r="J2" t="s">
        <v>12</v>
      </c>
    </row>
    <row r="3" spans="1:14" x14ac:dyDescent="0.25">
      <c r="A3" t="s">
        <v>226</v>
      </c>
      <c r="B3">
        <v>762</v>
      </c>
      <c r="J3" t="s">
        <v>13</v>
      </c>
    </row>
    <row r="4" spans="1:14" x14ac:dyDescent="0.25">
      <c r="A4" t="s">
        <v>11</v>
      </c>
      <c r="B4">
        <v>90</v>
      </c>
      <c r="J4" t="s">
        <v>14</v>
      </c>
    </row>
    <row r="5" spans="1:14" x14ac:dyDescent="0.25">
      <c r="A5" t="s">
        <v>159</v>
      </c>
      <c r="B5">
        <v>957</v>
      </c>
      <c r="J5" t="s">
        <v>297</v>
      </c>
    </row>
    <row r="6" spans="1:14" x14ac:dyDescent="0.25">
      <c r="A6" t="s">
        <v>13</v>
      </c>
      <c r="B6">
        <v>425</v>
      </c>
      <c r="J6" t="s">
        <v>226</v>
      </c>
    </row>
    <row r="7" spans="1:14" x14ac:dyDescent="0.25">
      <c r="A7" t="s">
        <v>159</v>
      </c>
      <c r="B7">
        <v>356</v>
      </c>
      <c r="J7" t="s">
        <v>347</v>
      </c>
    </row>
    <row r="8" spans="1:14" x14ac:dyDescent="0.25">
      <c r="A8" t="s">
        <v>226</v>
      </c>
      <c r="B8">
        <v>87</v>
      </c>
      <c r="J8" t="s">
        <v>159</v>
      </c>
    </row>
    <row r="9" spans="1:14" x14ac:dyDescent="0.25">
      <c r="A9" t="s">
        <v>349</v>
      </c>
      <c r="B9">
        <v>59</v>
      </c>
      <c r="J9" t="s">
        <v>348</v>
      </c>
    </row>
    <row r="10" spans="1:14" x14ac:dyDescent="0.25">
      <c r="A10" t="s">
        <v>11</v>
      </c>
      <c r="B10">
        <v>851</v>
      </c>
      <c r="J10" t="s">
        <v>349</v>
      </c>
    </row>
    <row r="11" spans="1:14" x14ac:dyDescent="0.25">
      <c r="A11" t="s">
        <v>349</v>
      </c>
      <c r="B11">
        <v>48</v>
      </c>
    </row>
    <row r="12" spans="1:14" x14ac:dyDescent="0.25">
      <c r="A12" t="s">
        <v>14</v>
      </c>
      <c r="B12">
        <v>56</v>
      </c>
    </row>
    <row r="13" spans="1:14" x14ac:dyDescent="0.25">
      <c r="A13" t="s">
        <v>13</v>
      </c>
      <c r="B13">
        <v>958</v>
      </c>
    </row>
    <row r="14" spans="1:14" x14ac:dyDescent="0.25">
      <c r="A14" t="s">
        <v>13</v>
      </c>
      <c r="B14">
        <v>626</v>
      </c>
    </row>
    <row r="15" spans="1:14" x14ac:dyDescent="0.25">
      <c r="A15" t="s">
        <v>226</v>
      </c>
      <c r="B15">
        <v>982</v>
      </c>
    </row>
    <row r="16" spans="1:14" x14ac:dyDescent="0.25">
      <c r="A16" t="s">
        <v>226</v>
      </c>
      <c r="B16">
        <v>118</v>
      </c>
    </row>
    <row r="17" spans="1:2" x14ac:dyDescent="0.25">
      <c r="A17" t="s">
        <v>14</v>
      </c>
      <c r="B17">
        <v>817</v>
      </c>
    </row>
    <row r="18" spans="1:2" x14ac:dyDescent="0.25">
      <c r="A18" t="s">
        <v>297</v>
      </c>
      <c r="B18">
        <v>844</v>
      </c>
    </row>
  </sheetData>
  <autoFilter ref="B1:B18" xr:uid="{C6318522-6556-427F-B6EB-5CAA7AB7F533}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DD1E5-18D1-40D8-AFA8-7DB4863E4E16}">
  <dimension ref="A1"/>
  <sheetViews>
    <sheetView workbookViewId="0"/>
  </sheetViews>
  <sheetFormatPr defaultRowHeight="15" x14ac:dyDescent="0.25"/>
  <sheetData>
    <row r="1" spans="1:1" x14ac:dyDescent="0.25">
      <c r="A1" s="30" t="s">
        <v>231</v>
      </c>
    </row>
  </sheetData>
  <hyperlinks>
    <hyperlink ref="A1" r:id="rId1" xr:uid="{0FEC437B-EA3C-43D3-B211-877E1B706A3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43</vt:i4>
      </vt:variant>
    </vt:vector>
  </HeadingPairs>
  <TitlesOfParts>
    <vt:vector size="43" baseType="lpstr">
      <vt:lpstr>Fill Hand</vt:lpstr>
      <vt:lpstr>sum, sum all</vt:lpstr>
      <vt:lpstr>copy pest s.pest</vt:lpstr>
      <vt:lpstr>Minus, multiple, product, divid</vt:lpstr>
      <vt:lpstr>Average, Min max</vt:lpstr>
      <vt:lpstr>Count All</vt:lpstr>
      <vt:lpstr>if</vt:lpstr>
      <vt:lpstr>If Nesting</vt:lpstr>
      <vt:lpstr>Cell Fexing with sum</vt:lpstr>
      <vt:lpstr>Wage sheet</vt:lpstr>
      <vt:lpstr>salary sheet</vt:lpstr>
      <vt:lpstr>ResultSheet</vt:lpstr>
      <vt:lpstr>BasicCalc</vt:lpstr>
      <vt:lpstr>Page Setup to print</vt:lpstr>
      <vt:lpstr>Upper, Lower</vt:lpstr>
      <vt:lpstr>RandBetween, rand</vt:lpstr>
      <vt:lpstr>Round All</vt:lpstr>
      <vt:lpstr>sum 2</vt:lpstr>
      <vt:lpstr>sum 3</vt:lpstr>
      <vt:lpstr>sum 4</vt:lpstr>
      <vt:lpstr>sum 5</vt:lpstr>
      <vt:lpstr>sum 6</vt:lpstr>
      <vt:lpstr>sum 7</vt:lpstr>
      <vt:lpstr>vLookup</vt:lpstr>
      <vt:lpstr>hLookUp</vt:lpstr>
      <vt:lpstr>index</vt:lpstr>
      <vt:lpstr>match</vt:lpstr>
      <vt:lpstr> Connetcting two sell info</vt:lpstr>
      <vt:lpstr>Power</vt:lpstr>
      <vt:lpstr>left,right,mid</vt:lpstr>
      <vt:lpstr>Trim</vt:lpstr>
      <vt:lpstr>Subtitute</vt:lpstr>
      <vt:lpstr>Len</vt:lpstr>
      <vt:lpstr>Find</vt:lpstr>
      <vt:lpstr>Text</vt:lpstr>
      <vt:lpstr>network day</vt:lpstr>
      <vt:lpstr>workDay</vt:lpstr>
      <vt:lpstr>Small, large</vt:lpstr>
      <vt:lpstr>ifError</vt:lpstr>
      <vt:lpstr>offset</vt:lpstr>
      <vt:lpstr>Rank</vt:lpstr>
      <vt:lpstr>TopBottomRuls</vt:lpstr>
      <vt:lpstr>Cell lock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Bithe Razu Joti</dc:creator>
  <cp:lastModifiedBy>Bithe Razu Joty</cp:lastModifiedBy>
  <cp:lastPrinted>2019-12-03T12:03:20Z</cp:lastPrinted>
  <dcterms:created xsi:type="dcterms:W3CDTF">2019-10-05T18:28:37Z</dcterms:created>
  <dcterms:modified xsi:type="dcterms:W3CDTF">2019-12-20T17:35:34Z</dcterms:modified>
</cp:coreProperties>
</file>